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0" yWindow="-120" windowWidth="29040" windowHeight="15840"/>
  </bookViews>
  <sheets>
    <sheet name="Stavba" sheetId="1" r:id="rId1"/>
    <sheet name="VzorPolozky" sheetId="10" state="hidden" r:id="rId2"/>
    <sheet name="VN+ON" sheetId="14" r:id="rId3"/>
    <sheet name=" Pol" sheetId="12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 Pol'!$A$1:$J$197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9" i="12" l="1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3" i="12"/>
  <c r="G174" i="12"/>
  <c r="G175" i="12"/>
  <c r="G176" i="12"/>
  <c r="G178" i="12"/>
  <c r="G179" i="12"/>
  <c r="G180" i="12"/>
  <c r="G181" i="12"/>
  <c r="G182" i="12"/>
  <c r="G184" i="12"/>
  <c r="G186" i="12"/>
  <c r="G189" i="12"/>
  <c r="G190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2" i="12"/>
  <c r="G94" i="12"/>
  <c r="G96" i="12"/>
  <c r="G98" i="12"/>
  <c r="G100" i="12"/>
  <c r="G102" i="12"/>
  <c r="G104" i="12"/>
  <c r="G105" i="12"/>
  <c r="G107" i="12"/>
  <c r="G109" i="12"/>
  <c r="G111" i="12"/>
  <c r="G113" i="12"/>
  <c r="G115" i="12"/>
  <c r="G117" i="12"/>
  <c r="G119" i="12"/>
  <c r="G121" i="12"/>
  <c r="G123" i="12"/>
  <c r="G125" i="12"/>
  <c r="G127" i="12"/>
  <c r="G129" i="12"/>
  <c r="G131" i="12"/>
  <c r="G132" i="12"/>
  <c r="G134" i="12"/>
  <c r="G136" i="12"/>
  <c r="G137" i="12"/>
  <c r="G139" i="12"/>
  <c r="G141" i="12"/>
  <c r="G142" i="12"/>
  <c r="G143" i="12"/>
  <c r="G144" i="12"/>
  <c r="G145" i="12"/>
  <c r="G146" i="12"/>
  <c r="G27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24" i="12"/>
  <c r="G21" i="12"/>
  <c r="G18" i="12"/>
  <c r="G15" i="12"/>
  <c r="G12" i="12"/>
  <c r="G9" i="12"/>
  <c r="R197" i="12" l="1"/>
  <c r="Q197" i="12"/>
  <c r="G25" i="14" l="1"/>
  <c r="G24" i="14"/>
  <c r="G23" i="14"/>
  <c r="G22" i="14"/>
  <c r="G21" i="14"/>
  <c r="G19" i="14"/>
  <c r="G18" i="14"/>
  <c r="G16" i="14"/>
  <c r="G14" i="14"/>
  <c r="G11" i="14"/>
  <c r="G9" i="14"/>
  <c r="G7" i="14"/>
  <c r="G5" i="14"/>
  <c r="G4" i="14"/>
  <c r="F13" i="14" l="1"/>
  <c r="I20" i="1" s="1"/>
  <c r="F3" i="14"/>
  <c r="I19" i="1" s="1"/>
  <c r="F27" i="14" l="1"/>
  <c r="I56" i="1" s="1"/>
  <c r="G44" i="12" l="1"/>
  <c r="G147" i="12" l="1"/>
  <c r="I54" i="1"/>
  <c r="I55" i="1"/>
  <c r="F39" i="1"/>
  <c r="F40" i="1" s="1"/>
  <c r="G24" i="1" s="1"/>
  <c r="G39" i="1"/>
  <c r="G8" i="12"/>
  <c r="G27" i="1"/>
  <c r="J28" i="1"/>
  <c r="J26" i="1"/>
  <c r="G38" i="1"/>
  <c r="F38" i="1"/>
  <c r="J23" i="1"/>
  <c r="J24" i="1"/>
  <c r="J25" i="1"/>
  <c r="J27" i="1"/>
  <c r="E24" i="1"/>
  <c r="E26" i="1"/>
  <c r="G26" i="12" l="1"/>
  <c r="G20" i="12"/>
  <c r="I51" i="1" s="1"/>
  <c r="G17" i="12"/>
  <c r="I50" i="1" s="1"/>
  <c r="G23" i="12"/>
  <c r="I52" i="1" s="1"/>
  <c r="G14" i="12"/>
  <c r="I49" i="1" s="1"/>
  <c r="G11" i="12"/>
  <c r="I48" i="1" s="1"/>
  <c r="I18" i="1"/>
  <c r="I47" i="1"/>
  <c r="H39" i="1"/>
  <c r="H40" i="1" s="1"/>
  <c r="G40" i="1"/>
  <c r="G197" i="12" l="1"/>
  <c r="I39" i="1"/>
  <c r="I40" i="1" s="1"/>
  <c r="J39" i="1" s="1"/>
  <c r="J40" i="1" s="1"/>
  <c r="I16" i="1"/>
  <c r="I53" i="1"/>
  <c r="I17" i="1" s="1"/>
  <c r="G28" i="1"/>
  <c r="I57" i="1" l="1"/>
  <c r="I21" i="1"/>
  <c r="G25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<sst xmlns="http://schemas.openxmlformats.org/spreadsheetml/2006/main" count="981" uniqueCount="344">
  <si>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</si>
  <si>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</si>
  <si>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</si>
  <si>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</si>
  <si>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</si>
  <si>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</si>
  <si>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</si>
  <si>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</si>
  <si>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</si>
  <si>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</si>
  <si>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</si>
  <si>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</si>
  <si>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</si>
  <si>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</si>
  <si>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</si>
  <si>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</si>
  <si>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</si>
  <si>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</si>
  <si>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</si>
  <si>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</si>
  <si>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</si>
  <si>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</si>
  <si>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</si>
  <si>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</si>
  <si>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</si>
  <si>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</si>
  <si>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</si>
  <si>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</si>
  <si>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</si>
  <si>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</si>
  <si>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</si>
  <si>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</si>
  <si>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</si>
  <si>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</si>
  <si>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</si>
  <si>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</si>
  <si>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</si>
  <si>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</si>
  <si>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</si>
  <si>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</si>
  <si>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</si>
  <si>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</si>
  <si>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</si>
  <si>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</si>
  <si>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</si>
  <si>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</si>
  <si>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Zemní práce</t>
  </si>
  <si>
    <t>2</t>
  </si>
  <si>
    <t>Základy,zvláštní zakládání</t>
  </si>
  <si>
    <t>61</t>
  </si>
  <si>
    <t>Upravy povrchů vnitřní</t>
  </si>
  <si>
    <t>90</t>
  </si>
  <si>
    <t>Přípočty</t>
  </si>
  <si>
    <t>95</t>
  </si>
  <si>
    <t>Dokončovací kce na pozem.stav.</t>
  </si>
  <si>
    <t>99</t>
  </si>
  <si>
    <t>Staveništní přesun hmot</t>
  </si>
  <si>
    <t>767</t>
  </si>
  <si>
    <t>Konstrukce zámečnické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</si>
  <si>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</si>
  <si>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</si>
  <si>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</si>
  <si>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</si>
  <si>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</si>
  <si>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</si>
  <si>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</si>
  <si>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</si>
  <si>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</si>
  <si>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</si>
  <si>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</si>
  <si>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</si>
  <si>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</si>
  <si>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</si>
  <si>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</si>
  <si>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</si>
  <si>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</si>
  <si>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</si>
  <si>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</si>
  <si>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</si>
  <si>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</si>
  <si>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</si>
  <si>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</si>
  <si>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stávajících IS</t>
  </si>
  <si>
    <t>kus</t>
  </si>
  <si>
    <t>POL1_0</t>
  </si>
  <si>
    <t>1*1</t>
  </si>
  <si>
    <t>VV</t>
  </si>
  <si>
    <t>m3</t>
  </si>
  <si>
    <t>m</t>
  </si>
  <si>
    <t>m2</t>
  </si>
  <si>
    <t>275313711R00</t>
  </si>
  <si>
    <t>Beton základových patek prostý C 25/30</t>
  </si>
  <si>
    <t>612401191RT2</t>
  </si>
  <si>
    <t>Omítka malých ploch vnitřních stěn do 0,09 m2, vápennou štukovou omítkou</t>
  </si>
  <si>
    <t>900      R01</t>
  </si>
  <si>
    <t>HZS, stavební dělník v tarifní třídě 4</t>
  </si>
  <si>
    <t>h</t>
  </si>
  <si>
    <t>952901111R00</t>
  </si>
  <si>
    <t>Vyčištění budov o výšce podlaží do 4 m</t>
  </si>
  <si>
    <t>t</t>
  </si>
  <si>
    <t>998225111R00</t>
  </si>
  <si>
    <t>Přesun hmot, pozemní komunikace, kryt živičný</t>
  </si>
  <si>
    <t>kg</t>
  </si>
  <si>
    <t>767995102R00</t>
  </si>
  <si>
    <t>Výroba a montáž kov. atypických konstr. do 10 kg</t>
  </si>
  <si>
    <t>767.1</t>
  </si>
  <si>
    <t>767.3</t>
  </si>
  <si>
    <t>Výstražný maják,12-14V, LED, žlutý, neblikající, kotvení,doplňky,detaily,D+M</t>
  </si>
  <si>
    <t>767.4</t>
  </si>
  <si>
    <t>Indukční detektor,1 kanálový, 24V, na DIN lištu, se svorkovnicí,kotvení,doplňky,detaily,D+M</t>
  </si>
  <si>
    <t>767.5</t>
  </si>
  <si>
    <t>Návin indukční smyčky do vozovky, se svorkovnicí,kotvení,doplňky,detaily,D+M</t>
  </si>
  <si>
    <t>767.6</t>
  </si>
  <si>
    <t>Univerzální tmel pro instalaci indukční smyčky, kotvení,doplňky,detaily,D+M</t>
  </si>
  <si>
    <t>767.7</t>
  </si>
  <si>
    <t>Vyřezání drážky pro položení smyčky, kotvení,doplňky,detaily</t>
  </si>
  <si>
    <t>767.8</t>
  </si>
  <si>
    <t>Bezpečnostní fotočlánek s natáčením čidel, se synchronizací,kotvení,doplňky,detaily,D+M</t>
  </si>
  <si>
    <t>767.9</t>
  </si>
  <si>
    <t>Kotevní sada pro sloupky, kotvení,doplňky,detaily,D+M</t>
  </si>
  <si>
    <t>767.10</t>
  </si>
  <si>
    <t>767.11</t>
  </si>
  <si>
    <t>767.12</t>
  </si>
  <si>
    <t>767.13</t>
  </si>
  <si>
    <t>998767201R00</t>
  </si>
  <si>
    <t>Přesun hmot pro zámečnické konstr., výšky do 6 m</t>
  </si>
  <si>
    <t/>
  </si>
  <si>
    <t>SUM</t>
  </si>
  <si>
    <t>vlastní</t>
  </si>
  <si>
    <t>RTS_II/2017</t>
  </si>
  <si>
    <t>nehmotný</t>
  </si>
  <si>
    <t>neinvestiční</t>
  </si>
  <si>
    <t>hmotný</t>
  </si>
  <si>
    <t>investiční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</si>
  <si>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</si>
  <si>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</si>
  <si>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</si>
  <si>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uchazečem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</si>
  <si>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</si>
  <si>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hod</t>
  </si>
  <si>
    <t>KABEL SILOVÝ,IZOLACE PVC</t>
  </si>
  <si>
    <t>OCELOVÝ DRÁT, POZINKOVANÝ (UZEMNĚNÍ)</t>
  </si>
  <si>
    <t>FeZn-D10 volné položení do výkopů</t>
  </si>
  <si>
    <t>Svorka, OSTATNÍ</t>
  </si>
  <si>
    <t>Asfaltový tmel (gumoasfalt) kartuš 330ml</t>
  </si>
  <si>
    <t>SS spojovací</t>
  </si>
  <si>
    <t>UKONČENÍ KABELŮ DO</t>
  </si>
  <si>
    <t xml:space="preserve"> 4x10  mm2</t>
  </si>
  <si>
    <t>POPISY PRVKŮ, KABELŮ</t>
  </si>
  <si>
    <t>Popisné štítky kabelů (okruhů), popisy, bužírky</t>
  </si>
  <si>
    <t>UTĚSŇOVACÍ HMOTY, IZOLAČNÍ MATERIÁLY</t>
  </si>
  <si>
    <t>Silikonový tmel, kartuš 330ml</t>
  </si>
  <si>
    <t>PROTIPOŽÁRNÍ MATERIÁL ODOLNOST EI45</t>
  </si>
  <si>
    <t>Pěna cartouche 700 ml</t>
  </si>
  <si>
    <t>Výplňová hmota průstupů, cartouche 310 ml</t>
  </si>
  <si>
    <t>VRTÁNÍ CIHELNÉ ZDI DO TL. 0,6m</t>
  </si>
  <si>
    <t>ZEDNICKÁ VÝPOMOC</t>
  </si>
  <si>
    <t>KOORDINAČNÍ PRÁCE</t>
  </si>
  <si>
    <t>Napojeni na stavajici zarizeni</t>
  </si>
  <si>
    <t>Montáž mimo ceníkové položky</t>
  </si>
  <si>
    <t>HODINOVE ZUCTOVACI SAZBY</t>
  </si>
  <si>
    <t>Příprava ke komplexni zkoušce</t>
  </si>
  <si>
    <t>Zabezpeceni pracoviste</t>
  </si>
  <si>
    <t>PROVEDENI REVIZNICH ZKOUSEK - SILNOPROUD</t>
  </si>
  <si>
    <t>VYTÝČENÍ INŽ. SÍTÍ V  PŘEHLEDNÉM TERÉNU</t>
  </si>
  <si>
    <t xml:space="preserve"> Vedení nn, slabo</t>
  </si>
  <si>
    <t>km</t>
  </si>
  <si>
    <t>SEJMUTÍ DRNU</t>
  </si>
  <si>
    <t xml:space="preserve"> Nářez drnu, naložení,odvoz</t>
  </si>
  <si>
    <t>PROVIZORNÍ LÁVKA, VÝKOP</t>
  </si>
  <si>
    <t>komunikační cesty</t>
  </si>
  <si>
    <t>ŘEZÁNÍ SPÁRY</t>
  </si>
  <si>
    <t xml:space="preserve"> V asfaltu nebo betonu</t>
  </si>
  <si>
    <t xml:space="preserve"> Stojaté kladené do betonu</t>
  </si>
  <si>
    <t>VYTRHÁNÍ DLAŽBY</t>
  </si>
  <si>
    <t>Vyzvednutí a položení do písku</t>
  </si>
  <si>
    <t>BOURANÍ ŽIVIČNÝCH POVRCHŮ, ODVOZ (15km) A LIKVIDACE</t>
  </si>
  <si>
    <t xml:space="preserve"> Síla vrstvy do 10cm</t>
  </si>
  <si>
    <t>Kufr vozovky do 50cm</t>
  </si>
  <si>
    <t>ROZBOURÁNÍ BETONOVÉHO ZÁKLADU</t>
  </si>
  <si>
    <t xml:space="preserve"> Přemístění. mater.naloženi, odvoz</t>
  </si>
  <si>
    <t>VÝKOP JÁMY PRO ZÁKLAD A JINÉ ZAŘ.</t>
  </si>
  <si>
    <t xml:space="preserve"> Zemina třídy 3-4,ručně</t>
  </si>
  <si>
    <t>ZÁHOZ JÁMY,UPĚCHOVÁNÍ,ÚPRAVA POVRCHU</t>
  </si>
  <si>
    <t xml:space="preserve"> V zemine třídy 3-4</t>
  </si>
  <si>
    <t>ODVOZ ZEMINY</t>
  </si>
  <si>
    <t xml:space="preserve"> Naložení,rozhoz,úprava povrchu</t>
  </si>
  <si>
    <t>KABELOVÁ RÝHA V ZEMINĚ TŘÍDY 4</t>
  </si>
  <si>
    <t>KABEL.LOŽE Z KOPANÉHO PÍSKU BEZ ZAKRYTÍ</t>
  </si>
  <si>
    <t>KOPANÝ PÍSEK PRO DOPLNĚNÍ-VYROVNÁVACÍ</t>
  </si>
  <si>
    <t>podklad kynety, doprava do 40km</t>
  </si>
  <si>
    <t>FOLIE VÝSTRAŽNÁ Z PVC</t>
  </si>
  <si>
    <t xml:space="preserve"> Šířka 33cm</t>
  </si>
  <si>
    <t>ZAJISTENI VSTUP A VÝSTUP. OTVORU</t>
  </si>
  <si>
    <t>Proti vniknuti vody do budovy</t>
  </si>
  <si>
    <t>ZÁHOZ KABEL.RÝHY-ZEMINA TŘ.3</t>
  </si>
  <si>
    <t>Šíře 550mm,hloubka 700mm</t>
  </si>
  <si>
    <t xml:space="preserve"> S vodorovným přesunem do 5m</t>
  </si>
  <si>
    <t>ODVOZ VÝKOPKŮ VČ. SKLÁDKOVÁNÍ</t>
  </si>
  <si>
    <t>Zeminy do vzdalenosti 15km</t>
  </si>
  <si>
    <t>ÚPRAVA POVRCHU</t>
  </si>
  <si>
    <t xml:space="preserve"> Položeni drnu</t>
  </si>
  <si>
    <t>Oseti povrchu travním semenem</t>
  </si>
  <si>
    <t>ŽIVIČNÁ VOZOVKA VČ. PODKLADNÍCH</t>
  </si>
  <si>
    <t>vrstev o celkové tloušťce 25cm</t>
  </si>
  <si>
    <t>CHRÁNIČKA HDPE/LDPE FLEXIBILNÍ, TUHÁ</t>
  </si>
  <si>
    <t>CHRÁNIČKA PP OHEBNÁ</t>
  </si>
  <si>
    <t>D25 nízké namáhání, pro teplotní rozsah -15° až +90°C</t>
  </si>
  <si>
    <t>ŘÍZENÝ PROTLAK</t>
  </si>
  <si>
    <t>chránička tuhá silnostěnná D110</t>
  </si>
  <si>
    <t>Ostatní</t>
  </si>
  <si>
    <t>PPV z montáže: materiál + práce</t>
  </si>
  <si>
    <t>Dodavatelská dokumentace</t>
  </si>
  <si>
    <t>ELEKTRONICKÁ KONTROLA VSTUPU a domovní telefon - EKV + DT</t>
  </si>
  <si>
    <t>EKV + DT kabeláž</t>
  </si>
  <si>
    <t>Kabel UTP cat 5e</t>
  </si>
  <si>
    <t>Průraz stěnou vč. zapravení</t>
  </si>
  <si>
    <t>HODINOVE ZÚČTOVACÍ SAZBY</t>
  </si>
  <si>
    <t>Napojení na stávající zařízeni EKV</t>
  </si>
  <si>
    <t>Příprava ke komplexní zkoušce</t>
  </si>
  <si>
    <t>Zabezpečeni pracoviště</t>
  </si>
  <si>
    <t>HOD. ZÚČTOVACÍ SAZBY HLAVA XI</t>
  </si>
  <si>
    <t>Kompl.zkouš., vých.rev.,zkuš.pr.</t>
  </si>
  <si>
    <t>Výchozí revize</t>
  </si>
  <si>
    <t>Vyhot. zprávy o vých.revizi</t>
  </si>
  <si>
    <t>Zkušební provoz</t>
  </si>
  <si>
    <t>Uvedení do provozu</t>
  </si>
  <si>
    <t>VYPRACOVÁNÍ PROJEKTU A PD SKUTEČNÉHO PROVEDENÍ</t>
  </si>
  <si>
    <t>2x tisk podoba a 1x digitál (á 460,-/h)</t>
  </si>
  <si>
    <t>ZAŠKOLENÍ A INSTRUKTÁŽ OSOBY UŽIVATELE NA ZAŘÍZENÍ</t>
  </si>
  <si>
    <t>Interkom</t>
  </si>
  <si>
    <t>Sloupky jsou součástí dodávky závory</t>
  </si>
  <si>
    <t>Výkopové práce jsou součástí dodávky NN</t>
  </si>
  <si>
    <t xml:space="preserve">Podružný materiál </t>
  </si>
  <si>
    <t>celkem</t>
  </si>
  <si>
    <t>Ceník, kapitola</t>
  </si>
  <si>
    <t>Poznámka uchazeče</t>
  </si>
  <si>
    <t>005124010R</t>
  </si>
  <si>
    <t>Koordinační činnost</t>
  </si>
  <si>
    <t>Soubor</t>
  </si>
  <si>
    <t>Vlastní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</si>
  <si>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</si>
  <si>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</si>
  <si>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</si>
  <si>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</si>
  <si>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</si>
  <si>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</si>
  <si>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</si>
  <si>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</si>
  <si>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</si>
  <si>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</si>
  <si>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</si>
  <si>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</si>
  <si>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</si>
  <si>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</si>
  <si>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</si>
  <si>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</si>
  <si>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</si>
  <si>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</si>
  <si>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Vyčištění území, vč. naložení, odvozu a uložení materiálu na skládku, uvedení prostoru zařízení, staveniště do původního stavu, vyčištění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</si>
  <si>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</si>
  <si>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</si>
  <si>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</si>
  <si>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Plán organizace výstavby, koordinace s investorem a provozem areálu</t>
  </si>
  <si>
    <t>Vypracování dokumentace skutečného provedení stavby  dle SoD, platné legislativy, podmínek a, požadavků investora a uživatele a podmínek dotačního titulu.</t>
  </si>
  <si>
    <t>Bezpečnostní opatření na ochranu osob a majetku v rozsahu platné legislativy a dle podmínek v SoD</t>
  </si>
  <si>
    <t>Zaškolení obsluhy a investorem pověřených osob, vypracování a odsouhlasení provozních a, manipulačních řádů, proškolení provozovatele s provozováním a užíváním realizovaného díla dle SoD a jiných podmínek</t>
  </si>
  <si>
    <t>CELKEM VN + ON</t>
  </si>
  <si>
    <t>VN+ON</t>
  </si>
  <si>
    <t>Vedlejší a ostatní náklady</t>
  </si>
  <si>
    <t>CZ-CC :</t>
  </si>
  <si>
    <t>126311</t>
  </si>
  <si>
    <t>CZ-CPA :</t>
  </si>
  <si>
    <t>41.00.48</t>
  </si>
  <si>
    <t>Veškeré výrobní a dílenská dokumentace vč. stabilizačního plánu</t>
  </si>
  <si>
    <t>investiční/evidovaný/neinvestiční</t>
  </si>
  <si>
    <t>hmotný/nehmotný</t>
  </si>
  <si>
    <t>RTS_I/2019</t>
  </si>
  <si>
    <t>Automatická závora,sada automatické závory s ramenem, kotevní sadou,pravá,4m, profil,kotvení,doplňky,D+M</t>
  </si>
  <si>
    <t>Napojení na stáv. rozvody</t>
  </si>
  <si>
    <t>Napojeni na závorový systém</t>
  </si>
  <si>
    <t>Podružný materiál</t>
  </si>
  <si>
    <t>Revizni technik silnoproud</t>
  </si>
  <si>
    <t xml:space="preserve">SOUHRNNÝ SOUPIS PRACÍ, DODÁVEK A SLUŽEB </t>
  </si>
  <si>
    <t>Položkový soupis prací, dodávek a služeb</t>
  </si>
  <si>
    <t>CYKY 5Jx4 , zatažení</t>
  </si>
  <si>
    <t>Kabel FTP cat 6A</t>
  </si>
  <si>
    <t>Jednotka KEY41 v krabici, napájení PoE</t>
  </si>
  <si>
    <t>Čtečka proximity karet do systému IIS Mendelu rozhraní Wiegand (WLF), IP65, instalovatelná do tabla DT</t>
  </si>
  <si>
    <t>Práce v datovém rozvaděči – IP připojení DT</t>
  </si>
  <si>
    <t>Napojení kabeláže krabice IP65, svorkovnice, rychloupínací šrouby víka</t>
  </si>
  <si>
    <t>HDPE D32</t>
  </si>
  <si>
    <t>dvouplášťová  korugovaná D40 vodotěsné provedení</t>
  </si>
  <si>
    <t>Kovový sloupek pro 1 pár fotočlánků povrchových, kotvení,doplňky,detaily,D+M</t>
  </si>
  <si>
    <t>Kovový sloupek pro montáž ovládacích prvků, kotvení,doplňky,detaily,D+M</t>
  </si>
  <si>
    <t>Kovový sloupek pro umístění IP kamery pro čtení SPZ vč. IR přísvitu, kotvení, doplňky</t>
  </si>
  <si>
    <t xml:space="preserve">Klíčový spínač pro manuální přepnutí stavu závory </t>
  </si>
  <si>
    <t>IR přísvit - IR LED světlo pro den/noc kamery s napájením PoE,s vyměnitelnými čočkami , čočka s úhly  120°x50° (14m). Světlo obsahuje fotobuňku a kontakt pro zapnutí/vypnutí. K dispozici také ve verzi 940nm, nebo s bílým světlem, krytí IP66, pracovní teplota -50 až +50°C</t>
  </si>
  <si>
    <t>ks</t>
  </si>
  <si>
    <t xml:space="preserve">HW a licence pro TÚ investora </t>
  </si>
  <si>
    <t>kpl</t>
  </si>
  <si>
    <t>IP dveřní telefon  kompletní sestava se 3 tlačítky, napájení PoE IEEE 802.3af/802.3at, protokoly SIP 2.0(RFC3261) /TCP/IP/UDP,RTP/HTTP/ARP,ICMP,DHCP,DNS,TFTP,NTP, auido kodeky G.711 (A/u-law), spolupráce s TÚ, detekce zavěšení a obsazení linky, prosvětlení tlačítek, spínač na ovládání el. Zámku. Včetně povětrnostního krytu.</t>
  </si>
  <si>
    <t>Síťový I/O a audio modul. 8 digitálních portů konfigurovatelných jako vstupy nebo výstupy. 2-cestné audio konfigurovatelné jako
simplex, poloviční nebo plný duplex. Zabudovaný před-zesilovač, fantom napájení a řízení zisku pro symetrický mikrofon. Výstup
na repro a line. Sériový port RS-232/422/485. Podpora PoE napájení</t>
  </si>
  <si>
    <t>Zapravení prostupu, malta fajnová, lokální výmalba</t>
  </si>
  <si>
    <t>Jistič 1f/20A 6kA</t>
  </si>
  <si>
    <t>ATEAS-LPR-1 CAM: ATEAS Security LPR - rozšíření - rozšiřující licence modulu ATEAS LPR o jednu kameru (max 64 lic/server).</t>
  </si>
  <si>
    <t>ATEAS-UNLIM-CAM1: ATEAS Security UNLIMITED 1
license - ATEAS UNLIIMTED licence jedné kamery</t>
  </si>
  <si>
    <t>IP kamera s minimálními parametry : rozlišení 1MPx (1280 x 960 bodů při až 60 sn./s), snímací senzor 1/3” CMOS s progresivním skenováním, komprese videa H.264 a MJPEG, WDR, ohnisková vzdálenost 2,8 až 8,5mm, clona P-iris a úhel záběru 33,3° až 92,3°, vyměnitelný CS objektiv, slot paměťových karet microSD/microSDHC/microSDXC, ONVIF, PoE, kompatibilní s kamerovým SW porvozovaným investorem.</t>
  </si>
  <si>
    <t>Dokončovací akce na pozem.stav.</t>
  </si>
  <si>
    <t>zapravení prostupů:5</t>
  </si>
  <si>
    <t>přípomoce pro profese:10</t>
  </si>
  <si>
    <t>pro sloupky závor:0,7*0,5*3+0,5*0,5*0,7*2</t>
  </si>
  <si>
    <t>POLOŽENÍ OBRUBNÍKU</t>
  </si>
  <si>
    <t xml:space="preserve"> Šíře prům. 50cm, tl. 8cm pod a 10cm nad kabel</t>
  </si>
  <si>
    <t xml:space="preserve">VYTRHÁNÍ OBRUBY </t>
  </si>
  <si>
    <t>Šíře 500mm,hloubka 800mm</t>
  </si>
  <si>
    <t>ZÁVOROVÝ SYSTÉM NA KOLEJÍCH J.A.KOMENSKÉHO, UL. KOHOUTOVA, BRNO</t>
  </si>
  <si>
    <t>MENDELOVA UNIVERZITA BRNĚ-ZEMĚDĚLSKÁ 1/1665, BRNO</t>
  </si>
  <si>
    <t>spojovací a kotvící prvky:10*2</t>
  </si>
  <si>
    <t>MENDELOVA UNIVERZITA V BRNĚ</t>
  </si>
  <si>
    <t>ZEMĚDĚLSKÁ 1/1665, BRNO</t>
  </si>
  <si>
    <t>do D100 s odsáváním prachu</t>
  </si>
  <si>
    <t>DOKUMENTACE ZÁVOROVÉHO SYSTÉMU NA KOLEJÍCH J.A.KOMENSKÉHO, UL. KOHOUTOVA, BRNO</t>
  </si>
  <si>
    <t>p.č. 1790/1, 2618/9, 2618/1 k.ú. Husovice</t>
  </si>
  <si>
    <t>Kabel optický SM 9/125 8vl. OS2</t>
  </si>
  <si>
    <t>ESTA PANEL MONTÁŽ S5/5</t>
  </si>
  <si>
    <t>ESTA SKŘÍŇ SK5/5 PRÁZDNÁ</t>
  </si>
  <si>
    <t>ESTA PŘEPÁŽKA SKŘÍNĚ 66X24</t>
  </si>
  <si>
    <t>ESTA PILÍŘ P5 (PODSTAVEC)</t>
  </si>
  <si>
    <t>Průmyslový Switch 8x 10/100/1000 PoE+ (270W) + 2x 100/1000 SFP, Management, -40 +75°C, 12-48VDC</t>
  </si>
  <si>
    <t>SFP (miniGBIC) modul, LC, 1000Base-LX, 20km</t>
  </si>
  <si>
    <t>Patch kabel 9/125 LCapc/lcapc SM OS 2m duplex</t>
  </si>
  <si>
    <t>Zásuvka optická, SM LC duplex / do sloupku</t>
  </si>
  <si>
    <t>Vana optická do racku, 24x LC duplex včetně opt.výbavy</t>
  </si>
  <si>
    <t xml:space="preserve">Ukončení optického kabelu na obou stranách </t>
  </si>
  <si>
    <t>místnosti v budově D</t>
  </si>
  <si>
    <t>2*2</t>
  </si>
  <si>
    <t>767.14</t>
  </si>
  <si>
    <t>Radiový přijímač pro dálkové ovládání závory</t>
  </si>
  <si>
    <t>Dálkový ovladač pro dálkové ovládání závory</t>
  </si>
  <si>
    <t>Kabel CYKY-J 3x1,5</t>
  </si>
  <si>
    <t>Materiál pro ukončení datové kabeláže ve sloupku</t>
  </si>
  <si>
    <t>řízený protlak pod vozovkou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</si>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</sst>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 CE"/>
    </font>
    <font>
      <sz val="8"/>
      <color indexed="17"/>
      <name val="Arial CE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" fontId="0" fillId="2" borderId="42" xfId="0" applyNumberFormat="1" applyFill="1" applyBorder="1"/>
    <xf numFmtId="0" fontId="0" fillId="2" borderId="48" xfId="0" applyFill="1" applyBorder="1" applyAlignment="1">
      <alignment horizontal="center" vertical="top"/>
    </xf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0" borderId="0" xfId="0" applyAlignment="1">
      <alignment horizontal="center"/>
    </xf>
    <xf numFmtId="0" fontId="0" fillId="2" borderId="35" xfId="0" applyFill="1" applyBorder="1" applyAlignment="1">
      <alignment horizontal="center" wrapText="1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35" xfId="0" applyFill="1" applyBorder="1" applyAlignment="1">
      <alignment horizontal="center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9" fillId="0" borderId="33" xfId="2" applyNumberFormat="1" applyFont="1" applyFill="1" applyBorder="1" applyAlignment="1">
      <alignment horizontal="center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horizontal="center" vertical="top" shrinkToFit="1"/>
    </xf>
    <xf numFmtId="4" fontId="19" fillId="0" borderId="38" xfId="2" applyNumberFormat="1" applyFont="1" applyFill="1" applyBorder="1" applyAlignment="1">
      <alignment horizontal="center"/>
    </xf>
    <xf numFmtId="0" fontId="0" fillId="5" borderId="52" xfId="0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 wrapText="1"/>
    </xf>
    <xf numFmtId="0" fontId="0" fillId="5" borderId="53" xfId="0" applyFill="1" applyBorder="1" applyAlignment="1">
      <alignment horizontal="left" vertical="top"/>
    </xf>
    <xf numFmtId="0" fontId="0" fillId="5" borderId="55" xfId="0" applyFill="1" applyBorder="1" applyAlignment="1">
      <alignment horizontal="center" vertical="top" wrapText="1"/>
    </xf>
    <xf numFmtId="0" fontId="0" fillId="5" borderId="23" xfId="0" applyFill="1" applyBorder="1" applyAlignment="1">
      <alignment horizontal="left" vertical="top"/>
    </xf>
    <xf numFmtId="49" fontId="0" fillId="5" borderId="56" xfId="0" applyNumberFormat="1" applyFill="1" applyBorder="1" applyAlignment="1">
      <alignment horizontal="left" vertical="top"/>
    </xf>
    <xf numFmtId="4" fontId="0" fillId="0" borderId="55" xfId="0" applyNumberFormat="1" applyBorder="1" applyAlignment="1">
      <alignment horizontal="center" vertical="top"/>
    </xf>
    <xf numFmtId="0" fontId="0" fillId="5" borderId="9" xfId="0" applyFill="1" applyBorder="1" applyAlignment="1">
      <alignment horizontal="left" vertical="top"/>
    </xf>
    <xf numFmtId="0" fontId="0" fillId="5" borderId="10" xfId="0" applyNumberFormat="1" applyFill="1" applyBorder="1" applyAlignment="1">
      <alignment horizontal="left" vertical="top"/>
    </xf>
    <xf numFmtId="0" fontId="0" fillId="5" borderId="38" xfId="0" applyNumberFormat="1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shrinkToFit="1"/>
    </xf>
    <xf numFmtId="4" fontId="0" fillId="5" borderId="58" xfId="0" applyNumberFormat="1" applyFill="1" applyBorder="1" applyAlignment="1">
      <alignment horizontal="center" vertical="top" shrinkToFit="1"/>
    </xf>
    <xf numFmtId="0" fontId="16" fillId="0" borderId="1" xfId="0" applyFont="1" applyBorder="1" applyAlignment="1">
      <alignment horizontal="left" vertical="top"/>
    </xf>
    <xf numFmtId="0" fontId="16" fillId="0" borderId="26" xfId="0" applyNumberFormat="1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 shrinkToFit="1"/>
    </xf>
    <xf numFmtId="4" fontId="16" fillId="0" borderId="59" xfId="0" applyNumberFormat="1" applyFont="1" applyBorder="1" applyAlignment="1">
      <alignment horizontal="center" vertical="top" shrinkToFit="1"/>
    </xf>
    <xf numFmtId="0" fontId="11" fillId="7" borderId="11" xfId="0" applyNumberFormat="1" applyFont="1" applyFill="1" applyBorder="1" applyAlignment="1">
      <alignment horizontal="left" vertical="top" wrapText="1"/>
    </xf>
    <xf numFmtId="0" fontId="11" fillId="7" borderId="7" xfId="0" applyFont="1" applyFill="1" applyBorder="1"/>
    <xf numFmtId="4" fontId="0" fillId="5" borderId="50" xfId="0" applyNumberFormat="1" applyFill="1" applyBorder="1" applyAlignment="1">
      <alignment horizontal="right" vertical="top" shrinkToFit="1"/>
    </xf>
    <xf numFmtId="4" fontId="16" fillId="6" borderId="33" xfId="0" applyNumberFormat="1" applyFont="1" applyFill="1" applyBorder="1" applyAlignment="1" applyProtection="1">
      <alignment horizontal="right" vertical="top" shrinkToFit="1"/>
      <protection locked="0"/>
    </xf>
    <xf numFmtId="4" fontId="0" fillId="5" borderId="10" xfId="0" applyNumberFormat="1" applyFill="1" applyBorder="1" applyAlignment="1">
      <alignment horizontal="right" vertical="top" shrinkToFit="1"/>
    </xf>
    <xf numFmtId="0" fontId="0" fillId="0" borderId="0" xfId="0" applyAlignment="1">
      <alignment horizontal="right"/>
    </xf>
    <xf numFmtId="4" fontId="11" fillId="7" borderId="13" xfId="0" applyNumberFormat="1" applyFont="1" applyFill="1" applyBorder="1" applyAlignment="1">
      <alignment horizontal="right"/>
    </xf>
    <xf numFmtId="4" fontId="0" fillId="5" borderId="51" xfId="0" applyNumberFormat="1" applyFill="1" applyBorder="1" applyAlignment="1">
      <alignment horizontal="right" vertical="top" shrinkToFit="1"/>
    </xf>
    <xf numFmtId="4" fontId="16" fillId="0" borderId="33" xfId="0" applyNumberFormat="1" applyFont="1" applyBorder="1" applyAlignment="1">
      <alignment horizontal="right" vertical="top" shrinkToFit="1"/>
    </xf>
    <xf numFmtId="4" fontId="0" fillId="5" borderId="37" xfId="0" applyNumberFormat="1" applyFill="1" applyBorder="1" applyAlignment="1">
      <alignment horizontal="right" vertical="top" shrinkToFit="1"/>
    </xf>
    <xf numFmtId="0" fontId="8" fillId="0" borderId="0" xfId="0" applyFont="1" applyBorder="1" applyAlignment="1">
      <alignment horizontal="right" vertical="center"/>
    </xf>
    <xf numFmtId="4" fontId="0" fillId="5" borderId="53" xfId="0" applyNumberFormat="1" applyFill="1" applyBorder="1" applyAlignment="1">
      <alignment horizontal="center" vertical="top"/>
    </xf>
    <xf numFmtId="0" fontId="0" fillId="5" borderId="54" xfId="0" applyFill="1" applyBorder="1" applyAlignment="1">
      <alignment horizontal="center" vertical="top"/>
    </xf>
    <xf numFmtId="0" fontId="0" fillId="5" borderId="52" xfId="0" applyFill="1" applyBorder="1" applyAlignment="1">
      <alignment horizontal="center" vertical="top"/>
    </xf>
    <xf numFmtId="4" fontId="0" fillId="5" borderId="38" xfId="0" applyNumberFormat="1" applyFill="1" applyBorder="1" applyAlignment="1">
      <alignment horizontal="right" vertical="top" shrinkToFit="1"/>
    </xf>
    <xf numFmtId="0" fontId="16" fillId="0" borderId="9" xfId="0" applyFont="1" applyBorder="1" applyAlignment="1">
      <alignment horizontal="left" vertical="top"/>
    </xf>
    <xf numFmtId="0" fontId="16" fillId="0" borderId="10" xfId="0" applyNumberFormat="1" applyFont="1" applyBorder="1" applyAlignment="1">
      <alignment horizontal="left" vertical="top"/>
    </xf>
    <xf numFmtId="0" fontId="16" fillId="0" borderId="38" xfId="0" applyFont="1" applyBorder="1" applyAlignment="1">
      <alignment horizontal="left" vertical="top" shrinkToFit="1"/>
    </xf>
    <xf numFmtId="4" fontId="16" fillId="0" borderId="38" xfId="0" applyNumberFormat="1" applyFont="1" applyBorder="1" applyAlignment="1">
      <alignment horizontal="right" vertical="top" shrinkToFit="1"/>
    </xf>
    <xf numFmtId="4" fontId="16" fillId="6" borderId="38" xfId="0" applyNumberFormat="1" applyFont="1" applyFill="1" applyBorder="1" applyAlignment="1" applyProtection="1">
      <alignment horizontal="right" vertical="top" shrinkToFit="1"/>
      <protection locked="0"/>
    </xf>
    <xf numFmtId="4" fontId="16" fillId="0" borderId="58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right"/>
    </xf>
    <xf numFmtId="4" fontId="11" fillId="7" borderId="7" xfId="0" applyNumberFormat="1" applyFont="1" applyFill="1" applyBorder="1" applyAlignment="1">
      <alignment horizontal="right"/>
    </xf>
    <xf numFmtId="4" fontId="0" fillId="2" borderId="38" xfId="0" applyNumberFormat="1" applyFill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16" fillId="0" borderId="33" xfId="0" applyFont="1" applyBorder="1" applyAlignment="1">
      <alignment horizontal="center" shrinkToFit="1"/>
    </xf>
    <xf numFmtId="0" fontId="16" fillId="0" borderId="33" xfId="0" applyNumberFormat="1" applyFont="1" applyFill="1" applyBorder="1" applyAlignment="1">
      <alignment horizontal="left" vertical="top" wrapTex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4" fontId="16" fillId="0" borderId="33" xfId="0" applyNumberFormat="1" applyFont="1" applyFill="1" applyBorder="1" applyAlignment="1">
      <alignment vertical="top" shrinkToFit="1"/>
    </xf>
    <xf numFmtId="0" fontId="17" fillId="0" borderId="33" xfId="0" applyNumberFormat="1" applyFont="1" applyFill="1" applyBorder="1" applyAlignment="1">
      <alignment horizontal="left" vertical="top" wrapText="1"/>
    </xf>
    <xf numFmtId="0" fontId="21" fillId="0" borderId="33" xfId="0" applyNumberFormat="1" applyFont="1" applyFill="1" applyBorder="1" applyAlignment="1">
      <alignment horizontal="left" vertical="top" wrapText="1"/>
    </xf>
    <xf numFmtId="0" fontId="16" fillId="0" borderId="26" xfId="0" applyNumberFormat="1" applyFont="1" applyFill="1" applyBorder="1" applyAlignment="1">
      <alignment vertical="top"/>
    </xf>
    <xf numFmtId="0" fontId="16" fillId="0" borderId="26" xfId="0" applyFont="1" applyFill="1" applyBorder="1" applyAlignment="1">
      <alignment vertical="top"/>
    </xf>
    <xf numFmtId="4" fontId="16" fillId="0" borderId="33" xfId="0" applyNumberFormat="1" applyFont="1" applyFill="1" applyBorder="1" applyAlignment="1" applyProtection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 shrinkToFit="1"/>
    </xf>
    <xf numFmtId="164" fontId="20" fillId="0" borderId="0" xfId="0" applyNumberFormat="1" applyFont="1" applyBorder="1" applyAlignment="1">
      <alignment horizontal="left" vertical="top" wrapText="1" shrinkToFit="1"/>
    </xf>
    <xf numFmtId="4" fontId="20" fillId="0" borderId="0" xfId="0" applyNumberFormat="1" applyFont="1" applyBorder="1" applyAlignment="1">
      <alignment horizontal="left" vertical="top" wrapText="1" shrinkToFit="1"/>
    </xf>
    <xf numFmtId="4" fontId="20" fillId="0" borderId="34" xfId="0" applyNumberFormat="1" applyFont="1" applyBorder="1" applyAlignment="1">
      <alignment horizontal="left" vertical="top" wrapText="1" shrinkToFit="1"/>
    </xf>
    <xf numFmtId="0" fontId="0" fillId="5" borderId="57" xfId="0" applyFill="1" applyBorder="1" applyAlignment="1">
      <alignment horizontal="left" vertical="top" wrapText="1"/>
    </xf>
    <xf numFmtId="0" fontId="0" fillId="5" borderId="57" xfId="0" applyFill="1" applyBorder="1" applyAlignment="1">
      <alignment horizontal="left" vertical="top"/>
    </xf>
    <xf numFmtId="164" fontId="0" fillId="5" borderId="57" xfId="0" applyNumberFormat="1" applyFill="1" applyBorder="1" applyAlignment="1">
      <alignment horizontal="left" vertical="top"/>
    </xf>
    <xf numFmtId="4" fontId="0" fillId="5" borderId="57" xfId="0" applyNumberFormat="1" applyFill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view="pageBreakPreview" topLeftCell="B1" zoomScaleNormal="100" zoomScaleSheetLayoutView="100" workbookViewId="0">
      <selection activeCell="B48" sqref="B4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2" width="14" customWidth="1"/>
    <col min="13" max="15" width="10.7109375" customWidth="1"/>
  </cols>
  <sheetData>
    <row r="1" spans="1:15" ht="33.75" customHeight="1" x14ac:dyDescent="0.2">
      <c r="A1" s="73" t="s">
        <v>34</v>
      </c>
      <c r="B1" s="257" t="s">
        <v>284</v>
      </c>
      <c r="C1" s="258"/>
      <c r="D1" s="258"/>
      <c r="E1" s="258"/>
      <c r="F1" s="258"/>
      <c r="G1" s="258"/>
      <c r="H1" s="258"/>
      <c r="I1" s="258"/>
      <c r="J1" s="259"/>
    </row>
    <row r="2" spans="1:15" ht="23.25" customHeight="1" x14ac:dyDescent="0.2">
      <c r="A2" s="4"/>
      <c r="B2" s="81" t="s">
        <v>36</v>
      </c>
      <c r="C2" s="82"/>
      <c r="D2" s="283" t="s">
        <v>322</v>
      </c>
      <c r="E2" s="284"/>
      <c r="F2" s="284"/>
      <c r="G2" s="284"/>
      <c r="H2" s="284"/>
      <c r="I2" s="284"/>
      <c r="J2" s="285"/>
      <c r="O2" s="2"/>
    </row>
    <row r="3" spans="1:15" ht="23.25" customHeight="1" x14ac:dyDescent="0.2">
      <c r="A3" s="4"/>
      <c r="B3" s="83" t="s">
        <v>38</v>
      </c>
      <c r="C3" s="84"/>
      <c r="D3" s="276" t="s">
        <v>323</v>
      </c>
      <c r="E3" s="277"/>
      <c r="F3" s="277"/>
      <c r="G3" s="277"/>
      <c r="H3" s="277"/>
      <c r="I3" s="277"/>
      <c r="J3" s="278"/>
    </row>
    <row r="4" spans="1:15" ht="23.25" customHeight="1" x14ac:dyDescent="0.2">
      <c r="A4" s="4"/>
      <c r="B4" s="85" t="s">
        <v>39</v>
      </c>
      <c r="C4" s="86"/>
      <c r="D4" s="280" t="s">
        <v>283</v>
      </c>
      <c r="E4" s="281"/>
      <c r="F4" s="281"/>
      <c r="G4" s="281"/>
      <c r="H4" s="281"/>
      <c r="I4" s="281"/>
      <c r="J4" s="282"/>
    </row>
    <row r="5" spans="1:15" ht="24" customHeight="1" x14ac:dyDescent="0.2">
      <c r="A5" s="4"/>
      <c r="B5" s="47" t="s">
        <v>21</v>
      </c>
      <c r="C5" s="5"/>
      <c r="D5" s="87"/>
      <c r="E5" s="26" t="s">
        <v>319</v>
      </c>
      <c r="F5" s="26"/>
      <c r="G5" s="26"/>
      <c r="H5" s="233" t="s">
        <v>270</v>
      </c>
      <c r="I5" s="87" t="s">
        <v>271</v>
      </c>
      <c r="J5" s="11"/>
    </row>
    <row r="6" spans="1:15" ht="15.75" customHeight="1" x14ac:dyDescent="0.2">
      <c r="A6" s="4"/>
      <c r="B6" s="41"/>
      <c r="C6" s="26"/>
      <c r="D6" s="87"/>
      <c r="E6" s="26" t="s">
        <v>320</v>
      </c>
      <c r="F6" s="26"/>
      <c r="G6" s="26"/>
      <c r="H6" s="233" t="s">
        <v>272</v>
      </c>
      <c r="I6" s="87" t="s">
        <v>273</v>
      </c>
      <c r="J6" s="11"/>
    </row>
    <row r="7" spans="1:15" ht="15.75" customHeight="1" x14ac:dyDescent="0.2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87"/>
      <c r="E11" s="287"/>
      <c r="F11" s="287"/>
      <c r="G11" s="287"/>
      <c r="H11" s="28" t="s">
        <v>31</v>
      </c>
      <c r="I11" s="90"/>
      <c r="J11" s="11"/>
    </row>
    <row r="12" spans="1:15" ht="15.75" customHeight="1" x14ac:dyDescent="0.2">
      <c r="A12" s="4"/>
      <c r="B12" s="41"/>
      <c r="C12" s="26"/>
      <c r="D12" s="274"/>
      <c r="E12" s="274"/>
      <c r="F12" s="274"/>
      <c r="G12" s="274"/>
      <c r="H12" s="28" t="s">
        <v>32</v>
      </c>
      <c r="I12" s="90"/>
      <c r="J12" s="11"/>
    </row>
    <row r="13" spans="1:15" ht="15.75" customHeight="1" x14ac:dyDescent="0.2">
      <c r="A13" s="4"/>
      <c r="B13" s="42"/>
      <c r="C13" s="89"/>
      <c r="D13" s="275"/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86"/>
      <c r="F15" s="286"/>
      <c r="G15" s="271"/>
      <c r="H15" s="271"/>
      <c r="I15" s="271" t="s">
        <v>28</v>
      </c>
      <c r="J15" s="272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66"/>
      <c r="F16" s="273"/>
      <c r="G16" s="266"/>
      <c r="H16" s="273"/>
      <c r="I16" s="266">
        <f>SUMIF(F47:F56,A16,I47:I56)+SUMIF(F47:F56,"PSU",I47:I56)</f>
        <v>0</v>
      </c>
      <c r="J16" s="267"/>
    </row>
    <row r="17" spans="1:12" ht="23.25" customHeight="1" x14ac:dyDescent="0.2">
      <c r="A17" s="136" t="s">
        <v>24</v>
      </c>
      <c r="B17" s="137" t="s">
        <v>24</v>
      </c>
      <c r="C17" s="58"/>
      <c r="D17" s="59"/>
      <c r="E17" s="266"/>
      <c r="F17" s="273"/>
      <c r="G17" s="266"/>
      <c r="H17" s="273"/>
      <c r="I17" s="266">
        <f>SUMIF(F47:F56,A17,I47:I56)</f>
        <v>0</v>
      </c>
      <c r="J17" s="267"/>
    </row>
    <row r="18" spans="1:12" ht="23.25" customHeight="1" x14ac:dyDescent="0.2">
      <c r="A18" s="136" t="s">
        <v>25</v>
      </c>
      <c r="B18" s="137" t="s">
        <v>25</v>
      </c>
      <c r="C18" s="58"/>
      <c r="D18" s="59"/>
      <c r="E18" s="266"/>
      <c r="F18" s="273"/>
      <c r="G18" s="266"/>
      <c r="H18" s="273"/>
      <c r="I18" s="266">
        <f>SUMIF(F47:F56,A18,I47:I56)</f>
        <v>0</v>
      </c>
      <c r="J18" s="267"/>
    </row>
    <row r="19" spans="1:12" ht="23.25" customHeight="1" x14ac:dyDescent="0.2">
      <c r="A19" s="136" t="s">
        <v>63</v>
      </c>
      <c r="B19" s="137" t="s">
        <v>26</v>
      </c>
      <c r="C19" s="58"/>
      <c r="D19" s="59"/>
      <c r="E19" s="266"/>
      <c r="F19" s="273"/>
      <c r="G19" s="266"/>
      <c r="H19" s="273"/>
      <c r="I19" s="266">
        <f>'VN+ON'!F3</f>
        <v>0</v>
      </c>
      <c r="J19" s="267"/>
    </row>
    <row r="20" spans="1:12" ht="23.25" customHeight="1" x14ac:dyDescent="0.2">
      <c r="A20" s="136" t="s">
        <v>64</v>
      </c>
      <c r="B20" s="137" t="s">
        <v>27</v>
      </c>
      <c r="C20" s="58"/>
      <c r="D20" s="59"/>
      <c r="E20" s="266"/>
      <c r="F20" s="273"/>
      <c r="G20" s="266"/>
      <c r="H20" s="273"/>
      <c r="I20" s="266">
        <f>'VN+ON'!F13</f>
        <v>0</v>
      </c>
      <c r="J20" s="267"/>
    </row>
    <row r="21" spans="1:12" ht="23.25" customHeight="1" x14ac:dyDescent="0.2">
      <c r="A21" s="4"/>
      <c r="B21" s="74" t="s">
        <v>28</v>
      </c>
      <c r="C21" s="75"/>
      <c r="D21" s="76"/>
      <c r="E21" s="268"/>
      <c r="F21" s="269"/>
      <c r="G21" s="268"/>
      <c r="H21" s="269"/>
      <c r="I21" s="268">
        <f>SUM(I16:J20)</f>
        <v>0</v>
      </c>
      <c r="J21" s="279"/>
      <c r="L21" s="157"/>
    </row>
    <row r="22" spans="1:12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2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64">
        <v>0</v>
      </c>
      <c r="H23" s="265"/>
      <c r="I23" s="265"/>
      <c r="J23" s="62" t="str">
        <f t="shared" ref="J23:J28" si="0">Mena</f>
        <v>CZK</v>
      </c>
    </row>
    <row r="24" spans="1:12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89">
        <f>ZakladDPHSni*SazbaDPH1/100</f>
        <v>0</v>
      </c>
      <c r="H24" s="290"/>
      <c r="I24" s="290"/>
      <c r="J24" s="62" t="str">
        <f t="shared" si="0"/>
        <v>CZK</v>
      </c>
    </row>
    <row r="25" spans="1:12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64">
        <f>I21</f>
        <v>0</v>
      </c>
      <c r="H25" s="265"/>
      <c r="I25" s="265"/>
      <c r="J25" s="62" t="str">
        <f t="shared" si="0"/>
        <v>CZK</v>
      </c>
    </row>
    <row r="26" spans="1:12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0">
        <f>ZakladDPHZakl*SazbaDPH2/100</f>
        <v>0</v>
      </c>
      <c r="H26" s="261"/>
      <c r="I26" s="261"/>
      <c r="J26" s="56" t="str">
        <f t="shared" si="0"/>
        <v>CZK</v>
      </c>
    </row>
    <row r="27" spans="1:12" ht="23.25" customHeight="1" thickBot="1" x14ac:dyDescent="0.25">
      <c r="A27" s="4"/>
      <c r="B27" s="48" t="s">
        <v>4</v>
      </c>
      <c r="C27" s="20"/>
      <c r="D27" s="23"/>
      <c r="E27" s="20"/>
      <c r="F27" s="21"/>
      <c r="G27" s="262">
        <f>0</f>
        <v>0</v>
      </c>
      <c r="H27" s="262"/>
      <c r="I27" s="262"/>
      <c r="J27" s="63" t="str">
        <f t="shared" si="0"/>
        <v>CZK</v>
      </c>
    </row>
    <row r="28" spans="1:12" ht="27.75" hidden="1" customHeight="1" thickBot="1" x14ac:dyDescent="0.25">
      <c r="A28" s="4"/>
      <c r="B28" s="108" t="s">
        <v>22</v>
      </c>
      <c r="C28" s="109"/>
      <c r="D28" s="109"/>
      <c r="E28" s="110"/>
      <c r="F28" s="111"/>
      <c r="G28" s="270">
        <f>ZakladDPHSniVypocet+ZakladDPHZaklVypocet</f>
        <v>0</v>
      </c>
      <c r="H28" s="270"/>
      <c r="I28" s="270"/>
      <c r="J28" s="112" t="str">
        <f t="shared" si="0"/>
        <v>CZK</v>
      </c>
    </row>
    <row r="29" spans="1:12" ht="27.75" customHeight="1" thickBot="1" x14ac:dyDescent="0.25">
      <c r="A29" s="4"/>
      <c r="B29" s="108" t="s">
        <v>33</v>
      </c>
      <c r="C29" s="113"/>
      <c r="D29" s="113"/>
      <c r="E29" s="113"/>
      <c r="F29" s="113"/>
      <c r="G29" s="263">
        <f>ZakladDPHSni+DPHSni+ZakladDPHZakl+DPHZakl+Zaokrouhleni</f>
        <v>0</v>
      </c>
      <c r="H29" s="263"/>
      <c r="I29" s="263"/>
      <c r="J29" s="114" t="s">
        <v>41</v>
      </c>
    </row>
    <row r="30" spans="1:12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2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2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88" t="s">
        <v>2</v>
      </c>
      <c r="E35" s="28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 x14ac:dyDescent="0.2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 x14ac:dyDescent="0.2">
      <c r="A39" s="92">
        <v>1</v>
      </c>
      <c r="B39" s="98"/>
      <c r="C39" s="291"/>
      <c r="D39" s="292"/>
      <c r="E39" s="292"/>
      <c r="F39" s="103">
        <f>' Pol'!Q197</f>
        <v>0</v>
      </c>
      <c r="G39" s="104">
        <f>' Pol'!R197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10" ht="25.5" hidden="1" customHeight="1" x14ac:dyDescent="0.2">
      <c r="A40" s="92"/>
      <c r="B40" s="293" t="s">
        <v>40</v>
      </c>
      <c r="C40" s="294"/>
      <c r="D40" s="294"/>
      <c r="E40" s="295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4" spans="1:10" ht="15.75" x14ac:dyDescent="0.25">
      <c r="B44" s="115" t="s">
        <v>42</v>
      </c>
    </row>
    <row r="46" spans="1:10" ht="25.5" customHeight="1" x14ac:dyDescent="0.2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96" t="s">
        <v>28</v>
      </c>
      <c r="J46" s="296"/>
    </row>
    <row r="47" spans="1:10" ht="25.5" customHeight="1" x14ac:dyDescent="0.2">
      <c r="A47" s="117"/>
      <c r="B47" s="125" t="s">
        <v>44</v>
      </c>
      <c r="C47" s="298" t="s">
        <v>45</v>
      </c>
      <c r="D47" s="299"/>
      <c r="E47" s="299"/>
      <c r="F47" s="127" t="s">
        <v>23</v>
      </c>
      <c r="G47" s="128"/>
      <c r="H47" s="128"/>
      <c r="I47" s="297">
        <f>' Pol'!G8</f>
        <v>0</v>
      </c>
      <c r="J47" s="297"/>
    </row>
    <row r="48" spans="1:10" ht="25.5" customHeight="1" x14ac:dyDescent="0.2">
      <c r="A48" s="117"/>
      <c r="B48" s="119" t="s">
        <v>47</v>
      </c>
      <c r="C48" s="301" t="s">
        <v>48</v>
      </c>
      <c r="D48" s="302"/>
      <c r="E48" s="302"/>
      <c r="F48" s="129" t="s">
        <v>23</v>
      </c>
      <c r="G48" s="130"/>
      <c r="H48" s="130"/>
      <c r="I48" s="300">
        <f>' Pol'!G11</f>
        <v>0</v>
      </c>
      <c r="J48" s="300"/>
    </row>
    <row r="49" spans="1:12" ht="25.5" customHeight="1" x14ac:dyDescent="0.2">
      <c r="A49" s="117"/>
      <c r="B49" s="119" t="s">
        <v>49</v>
      </c>
      <c r="C49" s="301" t="s">
        <v>50</v>
      </c>
      <c r="D49" s="302"/>
      <c r="E49" s="302"/>
      <c r="F49" s="129" t="s">
        <v>23</v>
      </c>
      <c r="G49" s="130"/>
      <c r="H49" s="130"/>
      <c r="I49" s="300">
        <f>' Pol'!G14</f>
        <v>0</v>
      </c>
      <c r="J49" s="300"/>
    </row>
    <row r="50" spans="1:12" ht="25.5" customHeight="1" x14ac:dyDescent="0.2">
      <c r="A50" s="117"/>
      <c r="B50" s="119" t="s">
        <v>51</v>
      </c>
      <c r="C50" s="301" t="s">
        <v>52</v>
      </c>
      <c r="D50" s="302"/>
      <c r="E50" s="302"/>
      <c r="F50" s="129" t="s">
        <v>23</v>
      </c>
      <c r="G50" s="130"/>
      <c r="H50" s="130"/>
      <c r="I50" s="300">
        <f>' Pol'!G17</f>
        <v>0</v>
      </c>
      <c r="J50" s="300"/>
    </row>
    <row r="51" spans="1:12" ht="25.5" customHeight="1" x14ac:dyDescent="0.2">
      <c r="A51" s="117"/>
      <c r="B51" s="119" t="s">
        <v>53</v>
      </c>
      <c r="C51" s="301" t="s">
        <v>54</v>
      </c>
      <c r="D51" s="302"/>
      <c r="E51" s="302"/>
      <c r="F51" s="129" t="s">
        <v>23</v>
      </c>
      <c r="G51" s="130"/>
      <c r="H51" s="130"/>
      <c r="I51" s="300">
        <f>' Pol'!G20</f>
        <v>0</v>
      </c>
      <c r="J51" s="300"/>
    </row>
    <row r="52" spans="1:12" ht="25.5" customHeight="1" x14ac:dyDescent="0.2">
      <c r="A52" s="117"/>
      <c r="B52" s="119" t="s">
        <v>55</v>
      </c>
      <c r="C52" s="301" t="s">
        <v>56</v>
      </c>
      <c r="D52" s="302"/>
      <c r="E52" s="302"/>
      <c r="F52" s="129" t="s">
        <v>23</v>
      </c>
      <c r="G52" s="130"/>
      <c r="H52" s="130"/>
      <c r="I52" s="300">
        <f>' Pol'!G23</f>
        <v>0</v>
      </c>
      <c r="J52" s="300"/>
      <c r="L52" s="157"/>
    </row>
    <row r="53" spans="1:12" ht="25.5" customHeight="1" x14ac:dyDescent="0.2">
      <c r="A53" s="117"/>
      <c r="B53" s="119" t="s">
        <v>57</v>
      </c>
      <c r="C53" s="301" t="s">
        <v>58</v>
      </c>
      <c r="D53" s="302"/>
      <c r="E53" s="302"/>
      <c r="F53" s="129" t="s">
        <v>24</v>
      </c>
      <c r="G53" s="130"/>
      <c r="H53" s="130"/>
      <c r="I53" s="300">
        <f>' Pol'!G26</f>
        <v>0</v>
      </c>
      <c r="J53" s="300"/>
    </row>
    <row r="54" spans="1:12" ht="25.5" customHeight="1" x14ac:dyDescent="0.2">
      <c r="A54" s="117"/>
      <c r="B54" s="119" t="s">
        <v>59</v>
      </c>
      <c r="C54" s="301" t="s">
        <v>60</v>
      </c>
      <c r="D54" s="302"/>
      <c r="E54" s="302"/>
      <c r="F54" s="129" t="s">
        <v>25</v>
      </c>
      <c r="G54" s="130"/>
      <c r="H54" s="130"/>
      <c r="I54" s="300">
        <f>' Pol'!G44</f>
        <v>0</v>
      </c>
      <c r="J54" s="300"/>
    </row>
    <row r="55" spans="1:12" ht="25.5" customHeight="1" x14ac:dyDescent="0.2">
      <c r="A55" s="117"/>
      <c r="B55" s="119" t="s">
        <v>61</v>
      </c>
      <c r="C55" s="301" t="s">
        <v>62</v>
      </c>
      <c r="D55" s="302"/>
      <c r="E55" s="302"/>
      <c r="F55" s="129" t="s">
        <v>25</v>
      </c>
      <c r="G55" s="130"/>
      <c r="H55" s="130"/>
      <c r="I55" s="300">
        <f>' Pol'!G147</f>
        <v>0</v>
      </c>
      <c r="J55" s="300"/>
    </row>
    <row r="56" spans="1:12" ht="25.5" customHeight="1" x14ac:dyDescent="0.2">
      <c r="A56" s="117"/>
      <c r="B56" s="126" t="s">
        <v>268</v>
      </c>
      <c r="C56" s="305" t="s">
        <v>269</v>
      </c>
      <c r="D56" s="306"/>
      <c r="E56" s="306"/>
      <c r="F56" s="131" t="s">
        <v>63</v>
      </c>
      <c r="G56" s="132"/>
      <c r="H56" s="132"/>
      <c r="I56" s="304">
        <f>'VN+ON'!F27</f>
        <v>0</v>
      </c>
      <c r="J56" s="304"/>
    </row>
    <row r="57" spans="1:12" ht="25.5" customHeight="1" x14ac:dyDescent="0.2">
      <c r="A57" s="118"/>
      <c r="B57" s="122" t="s">
        <v>1</v>
      </c>
      <c r="C57" s="122"/>
      <c r="D57" s="123"/>
      <c r="E57" s="123"/>
      <c r="F57" s="133"/>
      <c r="G57" s="134"/>
      <c r="H57" s="134"/>
      <c r="I57" s="303">
        <f>SUM(I47:I56)</f>
        <v>0</v>
      </c>
      <c r="J57" s="303"/>
    </row>
    <row r="58" spans="1:12" x14ac:dyDescent="0.2">
      <c r="F58" s="135"/>
      <c r="G58" s="91"/>
      <c r="H58" s="135"/>
      <c r="I58" s="91"/>
      <c r="J58" s="91"/>
    </row>
    <row r="59" spans="1:12" x14ac:dyDescent="0.2">
      <c r="F59" s="135"/>
      <c r="G59" s="91"/>
      <c r="H59" s="135"/>
      <c r="I59" s="91"/>
      <c r="J59" s="91"/>
    </row>
    <row r="60" spans="1:12" x14ac:dyDescent="0.2">
      <c r="F60" s="135"/>
      <c r="G60" s="91"/>
      <c r="H60" s="135"/>
      <c r="I60" s="91"/>
      <c r="J60" s="91"/>
    </row>
  </sheetData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  <mergeCell ref="I49:J49"/>
    <mergeCell ref="C49:E49"/>
    <mergeCell ref="I50:J50"/>
    <mergeCell ref="C50:E50"/>
    <mergeCell ref="I51:J51"/>
    <mergeCell ref="C51:E51"/>
    <mergeCell ref="I46:J46"/>
    <mergeCell ref="I47:J47"/>
    <mergeCell ref="C47:E47"/>
    <mergeCell ref="I48:J48"/>
    <mergeCell ref="C48:E48"/>
    <mergeCell ref="D35:E35"/>
    <mergeCell ref="G24:I24"/>
    <mergeCell ref="G23:I23"/>
    <mergeCell ref="C39:E39"/>
    <mergeCell ref="B40:E40"/>
    <mergeCell ref="G18:H18"/>
    <mergeCell ref="I17:J17"/>
    <mergeCell ref="I18:J18"/>
    <mergeCell ref="E18:F18"/>
    <mergeCell ref="E15:F15"/>
    <mergeCell ref="D4:J4"/>
    <mergeCell ref="D2:J2"/>
    <mergeCell ref="E17:F17"/>
    <mergeCell ref="G16:H16"/>
    <mergeCell ref="G17:H17"/>
    <mergeCell ref="D11:G11"/>
    <mergeCell ref="E20:F20"/>
    <mergeCell ref="I20:J20"/>
    <mergeCell ref="I21:J21"/>
    <mergeCell ref="G19:H19"/>
    <mergeCell ref="G20:H20"/>
    <mergeCell ref="E19:F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07" t="s">
        <v>6</v>
      </c>
      <c r="B1" s="307"/>
      <c r="C1" s="308"/>
      <c r="D1" s="307"/>
      <c r="E1" s="307"/>
      <c r="F1" s="307"/>
      <c r="G1" s="307"/>
    </row>
    <row r="2" spans="1:7" ht="24.95" customHeight="1" x14ac:dyDescent="0.2">
      <c r="A2" s="79" t="s">
        <v>37</v>
      </c>
      <c r="B2" s="78"/>
      <c r="C2" s="309"/>
      <c r="D2" s="309"/>
      <c r="E2" s="309"/>
      <c r="F2" s="309"/>
      <c r="G2" s="310"/>
    </row>
    <row r="3" spans="1:7" ht="24.95" hidden="1" customHeight="1" x14ac:dyDescent="0.2">
      <c r="A3" s="79" t="s">
        <v>7</v>
      </c>
      <c r="B3" s="78"/>
      <c r="C3" s="309"/>
      <c r="D3" s="309"/>
      <c r="E3" s="309"/>
      <c r="F3" s="309"/>
      <c r="G3" s="310"/>
    </row>
    <row r="4" spans="1:7" ht="24.95" hidden="1" customHeight="1" x14ac:dyDescent="0.2">
      <c r="A4" s="79" t="s">
        <v>8</v>
      </c>
      <c r="B4" s="78"/>
      <c r="C4" s="309"/>
      <c r="D4" s="309"/>
      <c r="E4" s="309"/>
      <c r="F4" s="309"/>
      <c r="G4" s="31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9"/>
  <sheetViews>
    <sheetView view="pageBreakPreview" zoomScale="110" zoomScaleNormal="85" zoomScaleSheetLayoutView="110" workbookViewId="0">
      <selection activeCell="F21" sqref="F21:F25"/>
    </sheetView>
  </sheetViews>
  <sheetFormatPr defaultColWidth="9.140625" defaultRowHeight="12.75" x14ac:dyDescent="0.2"/>
  <cols>
    <col min="1" max="1" width="5.5703125" style="153" customWidth="1"/>
    <col min="2" max="2" width="13.28515625" style="153" customWidth="1"/>
    <col min="3" max="3" width="72" style="153" customWidth="1"/>
    <col min="4" max="4" width="9.140625" style="153"/>
    <col min="5" max="5" width="9.140625" style="244"/>
    <col min="6" max="6" width="12.5703125" style="228" bestFit="1" customWidth="1"/>
    <col min="7" max="7" width="9.140625" style="228"/>
    <col min="8" max="8" width="9.140625" style="161"/>
    <col min="9" max="16384" width="9.140625" style="153"/>
  </cols>
  <sheetData>
    <row r="1" spans="1:8" ht="26.25" thickBot="1" x14ac:dyDescent="0.25">
      <c r="A1" s="206" t="s">
        <v>72</v>
      </c>
      <c r="B1" s="207" t="s">
        <v>73</v>
      </c>
      <c r="C1" s="208" t="s">
        <v>74</v>
      </c>
      <c r="D1" s="209" t="s">
        <v>75</v>
      </c>
      <c r="E1" s="234" t="s">
        <v>76</v>
      </c>
      <c r="F1" s="235" t="s">
        <v>77</v>
      </c>
      <c r="G1" s="236" t="s">
        <v>234</v>
      </c>
      <c r="H1" s="210" t="s">
        <v>78</v>
      </c>
    </row>
    <row r="2" spans="1:8" x14ac:dyDescent="0.2">
      <c r="A2" s="211"/>
      <c r="B2" s="212" t="s">
        <v>235</v>
      </c>
      <c r="C2" s="316" t="s">
        <v>236</v>
      </c>
      <c r="D2" s="317"/>
      <c r="E2" s="318"/>
      <c r="F2" s="319"/>
      <c r="G2" s="319"/>
      <c r="H2" s="213"/>
    </row>
    <row r="3" spans="1:8" x14ac:dyDescent="0.2">
      <c r="A3" s="214" t="s">
        <v>79</v>
      </c>
      <c r="B3" s="215" t="s">
        <v>63</v>
      </c>
      <c r="C3" s="216" t="s">
        <v>26</v>
      </c>
      <c r="D3" s="217"/>
      <c r="E3" s="237"/>
      <c r="F3" s="225">
        <f>SUM(G4:G12)</f>
        <v>0</v>
      </c>
      <c r="G3" s="230"/>
      <c r="H3" s="218"/>
    </row>
    <row r="4" spans="1:8" x14ac:dyDescent="0.2">
      <c r="A4" s="219">
        <v>1</v>
      </c>
      <c r="B4" s="220" t="s">
        <v>237</v>
      </c>
      <c r="C4" s="171" t="s">
        <v>238</v>
      </c>
      <c r="D4" s="221" t="s">
        <v>239</v>
      </c>
      <c r="E4" s="231">
        <v>1</v>
      </c>
      <c r="F4" s="226"/>
      <c r="G4" s="231">
        <f>ROUND(E4*F4,2)</f>
        <v>0</v>
      </c>
      <c r="H4" s="222" t="s">
        <v>129</v>
      </c>
    </row>
    <row r="5" spans="1:8" x14ac:dyDescent="0.2">
      <c r="A5" s="219">
        <v>2</v>
      </c>
      <c r="B5" s="220" t="s">
        <v>241</v>
      </c>
      <c r="C5" s="171" t="s">
        <v>242</v>
      </c>
      <c r="D5" s="221" t="s">
        <v>239</v>
      </c>
      <c r="E5" s="231">
        <v>1</v>
      </c>
      <c r="F5" s="226"/>
      <c r="G5" s="231">
        <f>ROUND(E5*F5,2)</f>
        <v>0</v>
      </c>
      <c r="H5" s="222" t="s">
        <v>129</v>
      </c>
    </row>
    <row r="6" spans="1:8" ht="36" customHeight="1" x14ac:dyDescent="0.2">
      <c r="A6" s="219"/>
      <c r="B6" s="220"/>
      <c r="C6" s="311" t="s">
        <v>243</v>
      </c>
      <c r="D6" s="312"/>
      <c r="E6" s="313"/>
      <c r="F6" s="314"/>
      <c r="G6" s="315"/>
      <c r="H6" s="222"/>
    </row>
    <row r="7" spans="1:8" x14ac:dyDescent="0.2">
      <c r="A7" s="219">
        <v>3</v>
      </c>
      <c r="B7" s="220" t="s">
        <v>244</v>
      </c>
      <c r="C7" s="171" t="s">
        <v>245</v>
      </c>
      <c r="D7" s="221" t="s">
        <v>239</v>
      </c>
      <c r="E7" s="231">
        <v>1</v>
      </c>
      <c r="F7" s="226"/>
      <c r="G7" s="231">
        <f>ROUND(E7*F7,2)</f>
        <v>0</v>
      </c>
      <c r="H7" s="222" t="s">
        <v>129</v>
      </c>
    </row>
    <row r="8" spans="1:8" ht="38.25" customHeight="1" x14ac:dyDescent="0.2">
      <c r="A8" s="219"/>
      <c r="B8" s="220"/>
      <c r="C8" s="311" t="s">
        <v>246</v>
      </c>
      <c r="D8" s="312"/>
      <c r="E8" s="313"/>
      <c r="F8" s="314"/>
      <c r="G8" s="315"/>
      <c r="H8" s="222"/>
    </row>
    <row r="9" spans="1:8" x14ac:dyDescent="0.2">
      <c r="A9" s="219">
        <v>4</v>
      </c>
      <c r="B9" s="220" t="s">
        <v>247</v>
      </c>
      <c r="C9" s="171" t="s">
        <v>248</v>
      </c>
      <c r="D9" s="221" t="s">
        <v>239</v>
      </c>
      <c r="E9" s="231">
        <v>1</v>
      </c>
      <c r="F9" s="226"/>
      <c r="G9" s="231">
        <f>ROUND(E9*F9,2)</f>
        <v>0</v>
      </c>
      <c r="H9" s="222" t="s">
        <v>129</v>
      </c>
    </row>
    <row r="10" spans="1:8" ht="24.75" customHeight="1" x14ac:dyDescent="0.2">
      <c r="A10" s="219"/>
      <c r="B10" s="220"/>
      <c r="C10" s="311" t="s">
        <v>249</v>
      </c>
      <c r="D10" s="312"/>
      <c r="E10" s="313"/>
      <c r="F10" s="314"/>
      <c r="G10" s="315"/>
      <c r="H10" s="222"/>
    </row>
    <row r="11" spans="1:8" x14ac:dyDescent="0.2">
      <c r="A11" s="219">
        <v>5</v>
      </c>
      <c r="B11" s="220" t="s">
        <v>250</v>
      </c>
      <c r="C11" s="171" t="s">
        <v>251</v>
      </c>
      <c r="D11" s="221" t="s">
        <v>239</v>
      </c>
      <c r="E11" s="231">
        <v>1</v>
      </c>
      <c r="F11" s="226"/>
      <c r="G11" s="231">
        <f>ROUND(E11*F11,2)</f>
        <v>0</v>
      </c>
      <c r="H11" s="222" t="s">
        <v>129</v>
      </c>
    </row>
    <row r="12" spans="1:8" ht="24" customHeight="1" x14ac:dyDescent="0.2">
      <c r="A12" s="219"/>
      <c r="B12" s="220"/>
      <c r="C12" s="311" t="s">
        <v>252</v>
      </c>
      <c r="D12" s="312"/>
      <c r="E12" s="313"/>
      <c r="F12" s="314"/>
      <c r="G12" s="315"/>
      <c r="H12" s="222"/>
    </row>
    <row r="13" spans="1:8" x14ac:dyDescent="0.2">
      <c r="A13" s="214" t="s">
        <v>79</v>
      </c>
      <c r="B13" s="215" t="s">
        <v>64</v>
      </c>
      <c r="C13" s="216" t="s">
        <v>27</v>
      </c>
      <c r="D13" s="217"/>
      <c r="E13" s="237"/>
      <c r="F13" s="227">
        <f>SUM(G14:G25)</f>
        <v>0</v>
      </c>
      <c r="G13" s="232"/>
      <c r="H13" s="218"/>
    </row>
    <row r="14" spans="1:8" x14ac:dyDescent="0.2">
      <c r="A14" s="219">
        <v>6</v>
      </c>
      <c r="B14" s="220" t="s">
        <v>253</v>
      </c>
      <c r="C14" s="171" t="s">
        <v>254</v>
      </c>
      <c r="D14" s="221" t="s">
        <v>239</v>
      </c>
      <c r="E14" s="231">
        <v>1</v>
      </c>
      <c r="F14" s="226"/>
      <c r="G14" s="231">
        <f>ROUND(E14*F14,2)</f>
        <v>0</v>
      </c>
      <c r="H14" s="222" t="s">
        <v>129</v>
      </c>
    </row>
    <row r="15" spans="1:8" ht="17.25" customHeight="1" x14ac:dyDescent="0.2">
      <c r="A15" s="219"/>
      <c r="B15" s="220"/>
      <c r="C15" s="311" t="s">
        <v>255</v>
      </c>
      <c r="D15" s="312"/>
      <c r="E15" s="313"/>
      <c r="F15" s="314"/>
      <c r="G15" s="315"/>
      <c r="H15" s="222"/>
    </row>
    <row r="16" spans="1:8" x14ac:dyDescent="0.2">
      <c r="A16" s="219">
        <v>7</v>
      </c>
      <c r="B16" s="220" t="s">
        <v>256</v>
      </c>
      <c r="C16" s="171" t="s">
        <v>257</v>
      </c>
      <c r="D16" s="221" t="s">
        <v>239</v>
      </c>
      <c r="E16" s="231">
        <v>1</v>
      </c>
      <c r="F16" s="226"/>
      <c r="G16" s="231">
        <f>ROUND(E16*F16,2)</f>
        <v>0</v>
      </c>
      <c r="H16" s="222" t="s">
        <v>129</v>
      </c>
    </row>
    <row r="17" spans="1:8" ht="27" customHeight="1" x14ac:dyDescent="0.2">
      <c r="A17" s="219"/>
      <c r="B17" s="220"/>
      <c r="C17" s="311" t="s">
        <v>258</v>
      </c>
      <c r="D17" s="312"/>
      <c r="E17" s="313"/>
      <c r="F17" s="314"/>
      <c r="G17" s="315"/>
      <c r="H17" s="222"/>
    </row>
    <row r="18" spans="1:8" ht="22.5" x14ac:dyDescent="0.2">
      <c r="A18" s="219">
        <v>8</v>
      </c>
      <c r="B18" s="220">
        <v>11</v>
      </c>
      <c r="C18" s="171" t="s">
        <v>259</v>
      </c>
      <c r="D18" s="221" t="s">
        <v>239</v>
      </c>
      <c r="E18" s="231">
        <v>1</v>
      </c>
      <c r="F18" s="226"/>
      <c r="G18" s="231">
        <f>ROUND(E18*F18,2)</f>
        <v>0</v>
      </c>
      <c r="H18" s="222" t="s">
        <v>240</v>
      </c>
    </row>
    <row r="19" spans="1:8" x14ac:dyDescent="0.2">
      <c r="A19" s="219">
        <v>9</v>
      </c>
      <c r="B19" s="220" t="s">
        <v>260</v>
      </c>
      <c r="C19" s="171" t="s">
        <v>261</v>
      </c>
      <c r="D19" s="221" t="s">
        <v>239</v>
      </c>
      <c r="E19" s="231">
        <v>1</v>
      </c>
      <c r="F19" s="226"/>
      <c r="G19" s="231">
        <f>ROUND(E19*F19,2)</f>
        <v>0</v>
      </c>
      <c r="H19" s="222" t="s">
        <v>129</v>
      </c>
    </row>
    <row r="20" spans="1:8" ht="38.25" customHeight="1" x14ac:dyDescent="0.2">
      <c r="A20" s="219"/>
      <c r="B20" s="220"/>
      <c r="C20" s="311" t="s">
        <v>262</v>
      </c>
      <c r="D20" s="312"/>
      <c r="E20" s="313"/>
      <c r="F20" s="314"/>
      <c r="G20" s="315"/>
      <c r="H20" s="222"/>
    </row>
    <row r="21" spans="1:8" x14ac:dyDescent="0.2">
      <c r="A21" s="219">
        <v>10</v>
      </c>
      <c r="B21" s="220">
        <v>16</v>
      </c>
      <c r="C21" s="171" t="s">
        <v>274</v>
      </c>
      <c r="D21" s="221" t="s">
        <v>139</v>
      </c>
      <c r="E21" s="231">
        <v>15</v>
      </c>
      <c r="F21" s="226"/>
      <c r="G21" s="231">
        <f t="shared" ref="G21:G25" si="0">ROUND(E21*F21,2)</f>
        <v>0</v>
      </c>
      <c r="H21" s="222" t="s">
        <v>240</v>
      </c>
    </row>
    <row r="22" spans="1:8" x14ac:dyDescent="0.2">
      <c r="A22" s="219">
        <v>11</v>
      </c>
      <c r="B22" s="220">
        <v>17</v>
      </c>
      <c r="C22" s="171" t="s">
        <v>263</v>
      </c>
      <c r="D22" s="221" t="s">
        <v>239</v>
      </c>
      <c r="E22" s="231">
        <v>1</v>
      </c>
      <c r="F22" s="226"/>
      <c r="G22" s="231">
        <f t="shared" si="0"/>
        <v>0</v>
      </c>
      <c r="H22" s="222" t="s">
        <v>240</v>
      </c>
    </row>
    <row r="23" spans="1:8" ht="22.5" x14ac:dyDescent="0.2">
      <c r="A23" s="219">
        <v>12</v>
      </c>
      <c r="B23" s="220">
        <v>19</v>
      </c>
      <c r="C23" s="171" t="s">
        <v>264</v>
      </c>
      <c r="D23" s="221" t="s">
        <v>139</v>
      </c>
      <c r="E23" s="231">
        <v>20</v>
      </c>
      <c r="F23" s="226"/>
      <c r="G23" s="231">
        <f t="shared" si="0"/>
        <v>0</v>
      </c>
      <c r="H23" s="222" t="s">
        <v>240</v>
      </c>
    </row>
    <row r="24" spans="1:8" x14ac:dyDescent="0.2">
      <c r="A24" s="219">
        <v>13</v>
      </c>
      <c r="B24" s="220">
        <v>20</v>
      </c>
      <c r="C24" s="171" t="s">
        <v>265</v>
      </c>
      <c r="D24" s="221" t="s">
        <v>239</v>
      </c>
      <c r="E24" s="231">
        <v>1</v>
      </c>
      <c r="F24" s="226"/>
      <c r="G24" s="231">
        <f t="shared" si="0"/>
        <v>0</v>
      </c>
      <c r="H24" s="222" t="s">
        <v>240</v>
      </c>
    </row>
    <row r="25" spans="1:8" ht="33.75" x14ac:dyDescent="0.2">
      <c r="A25" s="238">
        <v>14</v>
      </c>
      <c r="B25" s="239">
        <v>30</v>
      </c>
      <c r="C25" s="201" t="s">
        <v>266</v>
      </c>
      <c r="D25" s="240" t="s">
        <v>239</v>
      </c>
      <c r="E25" s="241">
        <v>1</v>
      </c>
      <c r="F25" s="242"/>
      <c r="G25" s="241">
        <f t="shared" si="0"/>
        <v>0</v>
      </c>
      <c r="H25" s="243" t="s">
        <v>240</v>
      </c>
    </row>
    <row r="26" spans="1:8" ht="13.5" thickBot="1" x14ac:dyDescent="0.25"/>
    <row r="27" spans="1:8" ht="15.75" thickBot="1" x14ac:dyDescent="0.3">
      <c r="C27" s="223" t="s">
        <v>267</v>
      </c>
      <c r="D27" s="224"/>
      <c r="E27" s="245"/>
      <c r="F27" s="229">
        <f>F13+F3</f>
        <v>0</v>
      </c>
    </row>
    <row r="29" spans="1:8" x14ac:dyDescent="0.2">
      <c r="F29" s="244"/>
    </row>
  </sheetData>
  <protectedRanges>
    <protectedRange sqref="F4:F5 F7 F9 F11 F14 F16 F18:F19 F21:F25" name="Oblast1"/>
  </protectedRanges>
  <mergeCells count="8">
    <mergeCell ref="C17:G17"/>
    <mergeCell ref="C20:G20"/>
    <mergeCell ref="C2:G2"/>
    <mergeCell ref="C6:G6"/>
    <mergeCell ref="C8:G8"/>
    <mergeCell ref="C10:G10"/>
    <mergeCell ref="C12:G12"/>
    <mergeCell ref="C15:G15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V197"/>
  <sheetViews>
    <sheetView showZeros="0" topLeftCell="A169" zoomScaleNormal="100" zoomScaleSheetLayoutView="85" workbookViewId="0">
      <selection activeCell="F15" sqref="F15"/>
    </sheetView>
  </sheetViews>
  <sheetFormatPr defaultRowHeight="12.75" outlineLevelRow="1" x14ac:dyDescent="0.2"/>
  <cols>
    <col min="1" max="1" width="4.28515625" style="154" customWidth="1"/>
    <col min="2" max="2" width="14.42578125" style="155" customWidth="1"/>
    <col min="3" max="3" width="50.7109375" style="155" customWidth="1"/>
    <col min="4" max="4" width="4.5703125" style="161" customWidth="1"/>
    <col min="5" max="5" width="10.5703125" style="157" customWidth="1"/>
    <col min="6" max="6" width="9.85546875" customWidth="1"/>
    <col min="7" max="7" width="12.7109375" customWidth="1"/>
    <col min="8" max="10" width="10.7109375" style="161" customWidth="1"/>
    <col min="14" max="14" width="0" hidden="1" customWidth="1"/>
    <col min="15" max="15" width="9.140625" hidden="1" customWidth="1"/>
    <col min="16" max="16" width="0" hidden="1" customWidth="1"/>
    <col min="17" max="27" width="9.140625" hidden="1" customWidth="1"/>
  </cols>
  <sheetData>
    <row r="1" spans="1:48" ht="15.75" customHeight="1" x14ac:dyDescent="0.25">
      <c r="A1" s="320" t="s">
        <v>284</v>
      </c>
      <c r="B1" s="320"/>
      <c r="C1" s="320"/>
      <c r="D1" s="320"/>
      <c r="E1" s="320"/>
      <c r="F1" s="320"/>
      <c r="G1" s="320"/>
      <c r="S1" t="s">
        <v>66</v>
      </c>
    </row>
    <row r="2" spans="1:48" ht="24.95" customHeight="1" x14ac:dyDescent="0.2">
      <c r="A2" s="189" t="s">
        <v>65</v>
      </c>
      <c r="B2" s="190"/>
      <c r="C2" s="321" t="s">
        <v>317</v>
      </c>
      <c r="D2" s="322"/>
      <c r="E2" s="322"/>
      <c r="F2" s="322"/>
      <c r="G2" s="323"/>
      <c r="S2" t="s">
        <v>67</v>
      </c>
    </row>
    <row r="3" spans="1:48" ht="24.95" customHeight="1" x14ac:dyDescent="0.2">
      <c r="A3" s="191" t="s">
        <v>7</v>
      </c>
      <c r="B3" s="192"/>
      <c r="C3" s="324" t="s">
        <v>316</v>
      </c>
      <c r="D3" s="325"/>
      <c r="E3" s="325"/>
      <c r="F3" s="325"/>
      <c r="G3" s="326"/>
      <c r="S3" t="s">
        <v>68</v>
      </c>
    </row>
    <row r="4" spans="1:48" ht="24.95" customHeight="1" x14ac:dyDescent="0.2">
      <c r="A4" s="191" t="s">
        <v>8</v>
      </c>
      <c r="B4" s="192"/>
      <c r="C4" s="324" t="s">
        <v>283</v>
      </c>
      <c r="D4" s="325"/>
      <c r="E4" s="325"/>
      <c r="F4" s="325"/>
      <c r="G4" s="326"/>
      <c r="S4" t="s">
        <v>69</v>
      </c>
    </row>
    <row r="5" spans="1:48" x14ac:dyDescent="0.2">
      <c r="A5" s="193" t="s">
        <v>70</v>
      </c>
      <c r="B5" s="194"/>
      <c r="C5" s="194"/>
      <c r="D5" s="187"/>
      <c r="E5" s="151"/>
      <c r="F5" s="138"/>
      <c r="G5" s="139"/>
      <c r="S5" t="s">
        <v>71</v>
      </c>
    </row>
    <row r="7" spans="1:48" ht="38.25" x14ac:dyDescent="0.2">
      <c r="A7" s="185" t="s">
        <v>72</v>
      </c>
      <c r="B7" s="186" t="s">
        <v>73</v>
      </c>
      <c r="C7" s="186" t="s">
        <v>74</v>
      </c>
      <c r="D7" s="180" t="s">
        <v>75</v>
      </c>
      <c r="E7" s="176" t="s">
        <v>76</v>
      </c>
      <c r="F7" s="140" t="s">
        <v>77</v>
      </c>
      <c r="G7" s="144" t="s">
        <v>28</v>
      </c>
      <c r="H7" s="162" t="s">
        <v>78</v>
      </c>
      <c r="I7" s="162" t="s">
        <v>276</v>
      </c>
      <c r="J7" s="162" t="s">
        <v>275</v>
      </c>
    </row>
    <row r="8" spans="1:48" x14ac:dyDescent="0.2">
      <c r="A8" s="145" t="s">
        <v>79</v>
      </c>
      <c r="B8" s="146" t="s">
        <v>44</v>
      </c>
      <c r="C8" s="147" t="s">
        <v>45</v>
      </c>
      <c r="D8" s="188"/>
      <c r="E8" s="148"/>
      <c r="F8" s="148"/>
      <c r="G8" s="148">
        <f>SUM(G9:G10)</f>
        <v>0</v>
      </c>
      <c r="H8" s="152"/>
      <c r="I8" s="152"/>
      <c r="J8" s="152"/>
      <c r="S8" t="s">
        <v>80</v>
      </c>
    </row>
    <row r="9" spans="1:48" outlineLevel="1" x14ac:dyDescent="0.2">
      <c r="A9" s="165">
        <v>1</v>
      </c>
      <c r="B9" s="254" t="s">
        <v>81</v>
      </c>
      <c r="C9" s="249" t="s">
        <v>82</v>
      </c>
      <c r="D9" s="181" t="s">
        <v>83</v>
      </c>
      <c r="E9" s="159">
        <v>1</v>
      </c>
      <c r="F9" s="196"/>
      <c r="G9" s="142">
        <f>ROUND(E9*F9,2)</f>
        <v>0</v>
      </c>
      <c r="H9" s="163" t="s">
        <v>128</v>
      </c>
      <c r="I9" s="198" t="s">
        <v>130</v>
      </c>
      <c r="J9" s="198" t="s">
        <v>131</v>
      </c>
      <c r="K9" s="141"/>
      <c r="L9" s="141"/>
      <c r="M9" s="141"/>
      <c r="N9" s="141"/>
      <c r="O9" s="141"/>
      <c r="P9" s="141"/>
      <c r="Q9" s="141"/>
      <c r="R9" s="141"/>
      <c r="S9" s="141" t="s">
        <v>84</v>
      </c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</row>
    <row r="10" spans="1:48" outlineLevel="1" x14ac:dyDescent="0.2">
      <c r="A10" s="165"/>
      <c r="B10" s="254"/>
      <c r="C10" s="173" t="s">
        <v>85</v>
      </c>
      <c r="D10" s="183"/>
      <c r="E10" s="177">
        <v>1</v>
      </c>
      <c r="F10" s="196"/>
      <c r="G10" s="142"/>
      <c r="H10" s="163"/>
      <c r="I10" s="163"/>
      <c r="J10" s="163"/>
      <c r="K10" s="141"/>
      <c r="L10" s="141"/>
      <c r="M10" s="141"/>
      <c r="N10" s="141"/>
      <c r="O10" s="141"/>
      <c r="P10" s="141"/>
      <c r="Q10" s="141"/>
      <c r="R10" s="141"/>
      <c r="S10" s="141" t="s">
        <v>86</v>
      </c>
      <c r="T10" s="141">
        <v>0</v>
      </c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</row>
    <row r="11" spans="1:48" x14ac:dyDescent="0.2">
      <c r="A11" s="166" t="s">
        <v>79</v>
      </c>
      <c r="B11" s="168" t="s">
        <v>47</v>
      </c>
      <c r="C11" s="172" t="s">
        <v>48</v>
      </c>
      <c r="D11" s="182"/>
      <c r="E11" s="160"/>
      <c r="F11" s="197"/>
      <c r="G11" s="143">
        <f>SUM(G12:G13)</f>
        <v>0</v>
      </c>
      <c r="H11" s="164"/>
      <c r="I11" s="164"/>
      <c r="J11" s="164"/>
      <c r="K11" s="195"/>
      <c r="S11" t="s">
        <v>80</v>
      </c>
    </row>
    <row r="12" spans="1:48" outlineLevel="1" x14ac:dyDescent="0.2">
      <c r="A12" s="165">
        <v>2</v>
      </c>
      <c r="B12" s="254" t="s">
        <v>90</v>
      </c>
      <c r="C12" s="249" t="s">
        <v>91</v>
      </c>
      <c r="D12" s="181" t="s">
        <v>87</v>
      </c>
      <c r="E12" s="159">
        <v>2</v>
      </c>
      <c r="F12" s="196"/>
      <c r="G12" s="142">
        <f>ROUND(E12*F12,2)</f>
        <v>0</v>
      </c>
      <c r="H12" s="163" t="s">
        <v>277</v>
      </c>
      <c r="I12" s="198" t="s">
        <v>132</v>
      </c>
      <c r="J12" s="198" t="s">
        <v>133</v>
      </c>
      <c r="K12" s="195"/>
      <c r="L12" s="141"/>
      <c r="M12" s="141"/>
      <c r="N12" s="141"/>
      <c r="O12" s="141"/>
      <c r="P12" s="141"/>
      <c r="Q12" s="141"/>
      <c r="R12" s="141"/>
      <c r="S12" s="141" t="s">
        <v>84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</row>
    <row r="13" spans="1:48" outlineLevel="1" x14ac:dyDescent="0.2">
      <c r="A13" s="165"/>
      <c r="B13" s="254"/>
      <c r="C13" s="250" t="s">
        <v>311</v>
      </c>
      <c r="D13" s="183"/>
      <c r="E13" s="177">
        <v>1.4</v>
      </c>
      <c r="F13" s="196"/>
      <c r="G13" s="142"/>
      <c r="H13" s="163">
        <v>0</v>
      </c>
      <c r="I13" s="163"/>
      <c r="J13" s="163"/>
      <c r="K13" s="195"/>
      <c r="L13" s="141"/>
      <c r="M13" s="141"/>
      <c r="N13" s="141"/>
      <c r="O13" s="141"/>
      <c r="P13" s="141"/>
      <c r="Q13" s="141"/>
      <c r="R13" s="141"/>
      <c r="S13" s="141" t="s">
        <v>86</v>
      </c>
      <c r="T13" s="141">
        <v>0</v>
      </c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</row>
    <row r="14" spans="1:48" x14ac:dyDescent="0.2">
      <c r="A14" s="166" t="s">
        <v>79</v>
      </c>
      <c r="B14" s="168" t="s">
        <v>49</v>
      </c>
      <c r="C14" s="172" t="s">
        <v>50</v>
      </c>
      <c r="D14" s="182"/>
      <c r="E14" s="160"/>
      <c r="F14" s="197"/>
      <c r="G14" s="143">
        <f>SUM(G15:G16)</f>
        <v>0</v>
      </c>
      <c r="H14" s="164"/>
      <c r="I14" s="164"/>
      <c r="J14" s="164"/>
      <c r="K14" s="195"/>
      <c r="S14" t="s">
        <v>80</v>
      </c>
    </row>
    <row r="15" spans="1:48" ht="22.5" outlineLevel="1" x14ac:dyDescent="0.2">
      <c r="A15" s="165">
        <v>3</v>
      </c>
      <c r="B15" s="254" t="s">
        <v>92</v>
      </c>
      <c r="C15" s="249" t="s">
        <v>93</v>
      </c>
      <c r="D15" s="181" t="s">
        <v>83</v>
      </c>
      <c r="E15" s="159">
        <v>2</v>
      </c>
      <c r="F15" s="196"/>
      <c r="G15" s="142">
        <f>ROUND(E15*F15,2)</f>
        <v>0</v>
      </c>
      <c r="H15" s="163" t="s">
        <v>277</v>
      </c>
      <c r="I15" s="198" t="s">
        <v>132</v>
      </c>
      <c r="J15" s="198" t="s">
        <v>133</v>
      </c>
      <c r="K15" s="195"/>
      <c r="L15" s="141"/>
      <c r="M15" s="141"/>
      <c r="N15" s="141"/>
      <c r="O15" s="141"/>
      <c r="P15" s="141"/>
      <c r="Q15" s="141"/>
      <c r="R15" s="141"/>
      <c r="S15" s="141" t="s">
        <v>84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</row>
    <row r="16" spans="1:48" outlineLevel="1" x14ac:dyDescent="0.2">
      <c r="A16" s="165"/>
      <c r="B16" s="254"/>
      <c r="C16" s="250" t="s">
        <v>309</v>
      </c>
      <c r="D16" s="183"/>
      <c r="E16" s="177">
        <v>2</v>
      </c>
      <c r="F16" s="196"/>
      <c r="G16" s="142"/>
      <c r="H16" s="163">
        <v>0</v>
      </c>
      <c r="I16" s="163"/>
      <c r="J16" s="163"/>
      <c r="K16" s="195"/>
      <c r="L16" s="141"/>
      <c r="M16" s="141"/>
      <c r="N16" s="141"/>
      <c r="O16" s="141"/>
      <c r="P16" s="141"/>
      <c r="Q16" s="141"/>
      <c r="R16" s="141"/>
      <c r="S16" s="141" t="s">
        <v>86</v>
      </c>
      <c r="T16" s="141">
        <v>0</v>
      </c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</row>
    <row r="17" spans="1:48" x14ac:dyDescent="0.2">
      <c r="A17" s="166" t="s">
        <v>79</v>
      </c>
      <c r="B17" s="168" t="s">
        <v>51</v>
      </c>
      <c r="C17" s="172" t="s">
        <v>52</v>
      </c>
      <c r="D17" s="182"/>
      <c r="E17" s="160"/>
      <c r="F17" s="197"/>
      <c r="G17" s="143">
        <f>SUM(G18:G19)</f>
        <v>0</v>
      </c>
      <c r="H17" s="164"/>
      <c r="I17" s="164"/>
      <c r="J17" s="164"/>
      <c r="K17" s="195"/>
      <c r="S17" t="s">
        <v>80</v>
      </c>
    </row>
    <row r="18" spans="1:48" outlineLevel="1" x14ac:dyDescent="0.2">
      <c r="A18" s="165">
        <v>4</v>
      </c>
      <c r="B18" s="254" t="s">
        <v>94</v>
      </c>
      <c r="C18" s="249" t="s">
        <v>95</v>
      </c>
      <c r="D18" s="181" t="s">
        <v>96</v>
      </c>
      <c r="E18" s="159">
        <v>16</v>
      </c>
      <c r="F18" s="196"/>
      <c r="G18" s="142">
        <f>ROUND(E18*F18,2)</f>
        <v>0</v>
      </c>
      <c r="H18" s="163" t="s">
        <v>277</v>
      </c>
      <c r="I18" s="198" t="s">
        <v>130</v>
      </c>
      <c r="J18" s="198" t="s">
        <v>133</v>
      </c>
      <c r="K18" s="195"/>
      <c r="L18" s="141"/>
      <c r="M18" s="141"/>
      <c r="N18" s="141"/>
      <c r="O18" s="141"/>
      <c r="P18" s="141"/>
      <c r="Q18" s="141"/>
      <c r="R18" s="141"/>
      <c r="S18" s="141" t="s">
        <v>84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</row>
    <row r="19" spans="1:48" outlineLevel="1" x14ac:dyDescent="0.2">
      <c r="A19" s="165"/>
      <c r="B19" s="254"/>
      <c r="C19" s="250" t="s">
        <v>310</v>
      </c>
      <c r="D19" s="183"/>
      <c r="E19" s="177">
        <v>16</v>
      </c>
      <c r="F19" s="196"/>
      <c r="G19" s="142"/>
      <c r="H19" s="163">
        <v>0</v>
      </c>
      <c r="I19" s="163"/>
      <c r="J19" s="163"/>
      <c r="K19" s="195"/>
      <c r="L19" s="141"/>
      <c r="M19" s="141"/>
      <c r="N19" s="141"/>
      <c r="O19" s="141"/>
      <c r="P19" s="141"/>
      <c r="Q19" s="141"/>
      <c r="R19" s="141"/>
      <c r="S19" s="141" t="s">
        <v>86</v>
      </c>
      <c r="T19" s="141">
        <v>0</v>
      </c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</row>
    <row r="20" spans="1:48" x14ac:dyDescent="0.2">
      <c r="A20" s="166" t="s">
        <v>79</v>
      </c>
      <c r="B20" s="168" t="s">
        <v>53</v>
      </c>
      <c r="C20" s="172" t="s">
        <v>308</v>
      </c>
      <c r="D20" s="182"/>
      <c r="E20" s="160"/>
      <c r="F20" s="197"/>
      <c r="G20" s="143">
        <f>SUM(G21:G22)</f>
        <v>0</v>
      </c>
      <c r="H20" s="164"/>
      <c r="I20" s="164"/>
      <c r="J20" s="164"/>
      <c r="K20" s="195"/>
      <c r="S20" t="s">
        <v>80</v>
      </c>
    </row>
    <row r="21" spans="1:48" outlineLevel="1" x14ac:dyDescent="0.2">
      <c r="A21" s="165">
        <v>5</v>
      </c>
      <c r="B21" s="254" t="s">
        <v>97</v>
      </c>
      <c r="C21" s="249" t="s">
        <v>98</v>
      </c>
      <c r="D21" s="181" t="s">
        <v>89</v>
      </c>
      <c r="E21" s="159">
        <v>20</v>
      </c>
      <c r="F21" s="196"/>
      <c r="G21" s="142">
        <f>ROUND(E21*F21,2)</f>
        <v>0</v>
      </c>
      <c r="H21" s="163" t="s">
        <v>277</v>
      </c>
      <c r="I21" s="198" t="s">
        <v>130</v>
      </c>
      <c r="J21" s="198" t="s">
        <v>133</v>
      </c>
      <c r="K21" s="195"/>
      <c r="L21" s="141"/>
      <c r="M21" s="141"/>
      <c r="N21" s="141"/>
      <c r="O21" s="141"/>
      <c r="P21" s="141"/>
      <c r="Q21" s="141"/>
      <c r="R21" s="141"/>
      <c r="S21" s="141" t="s">
        <v>84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</row>
    <row r="22" spans="1:48" outlineLevel="1" x14ac:dyDescent="0.2">
      <c r="A22" s="165"/>
      <c r="B22" s="254"/>
      <c r="C22" s="250" t="s">
        <v>335</v>
      </c>
      <c r="D22" s="183"/>
      <c r="E22" s="177">
        <v>20</v>
      </c>
      <c r="F22" s="196"/>
      <c r="G22" s="142"/>
      <c r="H22" s="163">
        <v>0</v>
      </c>
      <c r="I22" s="163"/>
      <c r="J22" s="163"/>
      <c r="K22" s="195"/>
      <c r="L22" s="141"/>
      <c r="M22" s="141"/>
      <c r="N22" s="141"/>
      <c r="O22" s="141"/>
      <c r="P22" s="141"/>
      <c r="Q22" s="141"/>
      <c r="R22" s="141"/>
      <c r="S22" s="141" t="s">
        <v>86</v>
      </c>
      <c r="T22" s="141">
        <v>0</v>
      </c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</row>
    <row r="23" spans="1:48" x14ac:dyDescent="0.2">
      <c r="A23" s="166" t="s">
        <v>79</v>
      </c>
      <c r="B23" s="168" t="s">
        <v>55</v>
      </c>
      <c r="C23" s="172" t="s">
        <v>56</v>
      </c>
      <c r="D23" s="182"/>
      <c r="E23" s="160"/>
      <c r="F23" s="197"/>
      <c r="G23" s="143">
        <f>SUM(G24:G25)</f>
        <v>0</v>
      </c>
      <c r="H23" s="164"/>
      <c r="I23" s="164"/>
      <c r="J23" s="164"/>
      <c r="K23" s="195"/>
      <c r="S23" t="s">
        <v>80</v>
      </c>
    </row>
    <row r="24" spans="1:48" outlineLevel="1" x14ac:dyDescent="0.2">
      <c r="A24" s="165">
        <v>6</v>
      </c>
      <c r="B24" s="254" t="s">
        <v>100</v>
      </c>
      <c r="C24" s="249" t="s">
        <v>101</v>
      </c>
      <c r="D24" s="181" t="s">
        <v>99</v>
      </c>
      <c r="E24" s="159">
        <v>4</v>
      </c>
      <c r="F24" s="196"/>
      <c r="G24" s="142">
        <f>ROUND(E24*F24,2)</f>
        <v>0</v>
      </c>
      <c r="H24" s="163" t="s">
        <v>277</v>
      </c>
      <c r="I24" s="198" t="s">
        <v>130</v>
      </c>
      <c r="J24" s="198" t="s">
        <v>133</v>
      </c>
      <c r="K24" s="195"/>
      <c r="L24" s="141"/>
      <c r="M24" s="141"/>
      <c r="N24" s="141"/>
      <c r="O24" s="141"/>
      <c r="P24" s="141"/>
      <c r="Q24" s="141"/>
      <c r="R24" s="141"/>
      <c r="S24" s="141" t="s">
        <v>84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</row>
    <row r="25" spans="1:48" s="153" customFormat="1" outlineLevel="1" x14ac:dyDescent="0.2">
      <c r="A25" s="165"/>
      <c r="B25" s="254"/>
      <c r="C25" s="252" t="s">
        <v>336</v>
      </c>
      <c r="D25" s="183"/>
      <c r="E25" s="177">
        <v>4</v>
      </c>
      <c r="F25" s="196"/>
      <c r="G25" s="159"/>
      <c r="H25" s="163">
        <v>0</v>
      </c>
      <c r="I25" s="163"/>
      <c r="J25" s="163"/>
      <c r="K25" s="195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</row>
    <row r="26" spans="1:48" x14ac:dyDescent="0.2">
      <c r="A26" s="166" t="s">
        <v>79</v>
      </c>
      <c r="B26" s="168" t="s">
        <v>57</v>
      </c>
      <c r="C26" s="172" t="s">
        <v>58</v>
      </c>
      <c r="D26" s="182"/>
      <c r="E26" s="160"/>
      <c r="F26" s="197"/>
      <c r="G26" s="143">
        <f>SUM(G27:G43)</f>
        <v>0</v>
      </c>
      <c r="H26" s="164"/>
      <c r="I26" s="164"/>
      <c r="J26" s="164"/>
      <c r="K26" s="195"/>
      <c r="S26" t="s">
        <v>80</v>
      </c>
    </row>
    <row r="27" spans="1:48" outlineLevel="1" x14ac:dyDescent="0.2">
      <c r="A27" s="165">
        <v>7</v>
      </c>
      <c r="B27" s="254" t="s">
        <v>103</v>
      </c>
      <c r="C27" s="249" t="s">
        <v>104</v>
      </c>
      <c r="D27" s="181" t="s">
        <v>102</v>
      </c>
      <c r="E27" s="159">
        <v>20</v>
      </c>
      <c r="F27" s="196"/>
      <c r="G27" s="196">
        <f t="shared" ref="G27:G43" si="0">ROUND(E27*F27,2)</f>
        <v>0</v>
      </c>
      <c r="H27" s="163" t="s">
        <v>277</v>
      </c>
      <c r="I27" s="198" t="s">
        <v>132</v>
      </c>
      <c r="J27" s="198" t="s">
        <v>133</v>
      </c>
      <c r="K27" s="195"/>
      <c r="L27" s="141"/>
      <c r="M27" s="141"/>
      <c r="N27" s="141"/>
      <c r="O27" s="141"/>
      <c r="P27" s="141"/>
      <c r="Q27" s="141"/>
      <c r="R27" s="141"/>
      <c r="S27" s="141" t="s">
        <v>84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</row>
    <row r="28" spans="1:48" outlineLevel="1" x14ac:dyDescent="0.2">
      <c r="A28" s="165"/>
      <c r="B28" s="254"/>
      <c r="C28" s="250" t="s">
        <v>318</v>
      </c>
      <c r="D28" s="183"/>
      <c r="E28" s="177">
        <v>20</v>
      </c>
      <c r="F28" s="196"/>
      <c r="G28" s="196"/>
      <c r="H28" s="163">
        <v>0</v>
      </c>
      <c r="I28" s="163"/>
      <c r="J28" s="163"/>
      <c r="K28" s="195"/>
      <c r="L28" s="141"/>
      <c r="M28" s="141"/>
      <c r="N28" s="141"/>
      <c r="O28" s="141"/>
      <c r="P28" s="141"/>
      <c r="Q28" s="141"/>
      <c r="R28" s="141"/>
      <c r="S28" s="141" t="s">
        <v>86</v>
      </c>
      <c r="T28" s="141">
        <v>0</v>
      </c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</row>
    <row r="29" spans="1:48" ht="22.5" outlineLevel="1" x14ac:dyDescent="0.2">
      <c r="A29" s="165">
        <v>8</v>
      </c>
      <c r="B29" s="254" t="s">
        <v>105</v>
      </c>
      <c r="C29" s="249" t="s">
        <v>278</v>
      </c>
      <c r="D29" s="181" t="s">
        <v>83</v>
      </c>
      <c r="E29" s="159">
        <v>1</v>
      </c>
      <c r="F29" s="196"/>
      <c r="G29" s="196">
        <f t="shared" si="0"/>
        <v>0</v>
      </c>
      <c r="H29" s="163" t="s">
        <v>128</v>
      </c>
      <c r="I29" s="198" t="s">
        <v>132</v>
      </c>
      <c r="J29" s="198" t="s">
        <v>133</v>
      </c>
      <c r="K29" s="195"/>
      <c r="L29" s="141"/>
      <c r="M29" s="141"/>
      <c r="N29" s="141"/>
      <c r="O29" s="141"/>
      <c r="P29" s="141"/>
      <c r="Q29" s="141"/>
      <c r="R29" s="141"/>
      <c r="S29" s="141" t="s">
        <v>84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</row>
    <row r="30" spans="1:48" ht="22.5" outlineLevel="1" x14ac:dyDescent="0.2">
      <c r="A30" s="165">
        <v>9</v>
      </c>
      <c r="B30" s="254" t="s">
        <v>106</v>
      </c>
      <c r="C30" s="249" t="s">
        <v>107</v>
      </c>
      <c r="D30" s="181" t="s">
        <v>83</v>
      </c>
      <c r="E30" s="159">
        <v>1</v>
      </c>
      <c r="F30" s="196"/>
      <c r="G30" s="196">
        <f t="shared" si="0"/>
        <v>0</v>
      </c>
      <c r="H30" s="163" t="s">
        <v>128</v>
      </c>
      <c r="I30" s="198" t="s">
        <v>132</v>
      </c>
      <c r="J30" s="198" t="s">
        <v>133</v>
      </c>
      <c r="K30" s="195"/>
      <c r="L30" s="141"/>
      <c r="M30" s="141"/>
      <c r="N30" s="141"/>
      <c r="O30" s="141"/>
      <c r="P30" s="141"/>
      <c r="Q30" s="141"/>
      <c r="R30" s="141"/>
      <c r="S30" s="141" t="s">
        <v>84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</row>
    <row r="31" spans="1:48" ht="22.5" outlineLevel="1" x14ac:dyDescent="0.2">
      <c r="A31" s="165">
        <v>10</v>
      </c>
      <c r="B31" s="254" t="s">
        <v>108</v>
      </c>
      <c r="C31" s="249" t="s">
        <v>109</v>
      </c>
      <c r="D31" s="181" t="s">
        <v>83</v>
      </c>
      <c r="E31" s="159">
        <v>2</v>
      </c>
      <c r="F31" s="196"/>
      <c r="G31" s="196">
        <f t="shared" si="0"/>
        <v>0</v>
      </c>
      <c r="H31" s="163" t="s">
        <v>128</v>
      </c>
      <c r="I31" s="198" t="s">
        <v>132</v>
      </c>
      <c r="J31" s="198" t="s">
        <v>133</v>
      </c>
      <c r="K31" s="195"/>
      <c r="L31" s="141"/>
      <c r="M31" s="141"/>
      <c r="N31" s="141"/>
      <c r="O31" s="141"/>
      <c r="P31" s="141"/>
      <c r="Q31" s="141"/>
      <c r="R31" s="141"/>
      <c r="S31" s="141" t="s">
        <v>84</v>
      </c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</row>
    <row r="32" spans="1:48" ht="22.5" outlineLevel="1" x14ac:dyDescent="0.2">
      <c r="A32" s="165">
        <v>11</v>
      </c>
      <c r="B32" s="254" t="s">
        <v>110</v>
      </c>
      <c r="C32" s="249" t="s">
        <v>111</v>
      </c>
      <c r="D32" s="181" t="s">
        <v>83</v>
      </c>
      <c r="E32" s="159">
        <v>2</v>
      </c>
      <c r="F32" s="196"/>
      <c r="G32" s="196">
        <f t="shared" si="0"/>
        <v>0</v>
      </c>
      <c r="H32" s="163" t="s">
        <v>128</v>
      </c>
      <c r="I32" s="198" t="s">
        <v>132</v>
      </c>
      <c r="J32" s="198" t="s">
        <v>133</v>
      </c>
      <c r="K32" s="195"/>
      <c r="L32" s="141"/>
      <c r="M32" s="141"/>
      <c r="N32" s="141"/>
      <c r="O32" s="141"/>
      <c r="P32" s="141"/>
      <c r="Q32" s="141"/>
      <c r="R32" s="141"/>
      <c r="S32" s="141" t="s">
        <v>84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</row>
    <row r="33" spans="1:48" ht="22.5" outlineLevel="1" x14ac:dyDescent="0.2">
      <c r="A33" s="165">
        <v>12</v>
      </c>
      <c r="B33" s="254" t="s">
        <v>112</v>
      </c>
      <c r="C33" s="249" t="s">
        <v>113</v>
      </c>
      <c r="D33" s="181" t="s">
        <v>83</v>
      </c>
      <c r="E33" s="159">
        <v>4</v>
      </c>
      <c r="F33" s="196"/>
      <c r="G33" s="196">
        <f t="shared" si="0"/>
        <v>0</v>
      </c>
      <c r="H33" s="163" t="s">
        <v>128</v>
      </c>
      <c r="I33" s="198" t="s">
        <v>132</v>
      </c>
      <c r="J33" s="198" t="s">
        <v>133</v>
      </c>
      <c r="K33" s="195"/>
      <c r="L33" s="141"/>
      <c r="M33" s="141"/>
      <c r="N33" s="141"/>
      <c r="O33" s="141"/>
      <c r="P33" s="141"/>
      <c r="Q33" s="141"/>
      <c r="R33" s="141"/>
      <c r="S33" s="141" t="s">
        <v>84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</row>
    <row r="34" spans="1:48" outlineLevel="1" x14ac:dyDescent="0.2">
      <c r="A34" s="165">
        <v>13</v>
      </c>
      <c r="B34" s="254" t="s">
        <v>114</v>
      </c>
      <c r="C34" s="249" t="s">
        <v>115</v>
      </c>
      <c r="D34" s="181" t="s">
        <v>83</v>
      </c>
      <c r="E34" s="159">
        <v>2</v>
      </c>
      <c r="F34" s="196"/>
      <c r="G34" s="196">
        <f t="shared" si="0"/>
        <v>0</v>
      </c>
      <c r="H34" s="163" t="s">
        <v>128</v>
      </c>
      <c r="I34" s="198" t="s">
        <v>132</v>
      </c>
      <c r="J34" s="198" t="s">
        <v>133</v>
      </c>
      <c r="K34" s="195"/>
      <c r="L34" s="141"/>
      <c r="M34" s="141"/>
      <c r="N34" s="141"/>
      <c r="O34" s="141"/>
      <c r="P34" s="141"/>
      <c r="Q34" s="141"/>
      <c r="R34" s="141"/>
      <c r="S34" s="141" t="s">
        <v>84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</row>
    <row r="35" spans="1:48" ht="22.5" outlineLevel="1" x14ac:dyDescent="0.2">
      <c r="A35" s="165">
        <v>14</v>
      </c>
      <c r="B35" s="254" t="s">
        <v>116</v>
      </c>
      <c r="C35" s="249" t="s">
        <v>117</v>
      </c>
      <c r="D35" s="181" t="s">
        <v>83</v>
      </c>
      <c r="E35" s="159">
        <v>1</v>
      </c>
      <c r="F35" s="196"/>
      <c r="G35" s="196">
        <f t="shared" si="0"/>
        <v>0</v>
      </c>
      <c r="H35" s="163" t="s">
        <v>128</v>
      </c>
      <c r="I35" s="198" t="s">
        <v>132</v>
      </c>
      <c r="J35" s="198" t="s">
        <v>133</v>
      </c>
      <c r="K35" s="195"/>
      <c r="L35" s="141"/>
      <c r="M35" s="141"/>
      <c r="N35" s="141"/>
      <c r="O35" s="141"/>
      <c r="P35" s="141"/>
      <c r="Q35" s="141"/>
      <c r="R35" s="141"/>
      <c r="S35" s="141" t="s">
        <v>84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</row>
    <row r="36" spans="1:48" outlineLevel="1" x14ac:dyDescent="0.2">
      <c r="A36" s="165">
        <v>15</v>
      </c>
      <c r="B36" s="254" t="s">
        <v>118</v>
      </c>
      <c r="C36" s="249" t="s">
        <v>119</v>
      </c>
      <c r="D36" s="181" t="s">
        <v>83</v>
      </c>
      <c r="E36" s="159">
        <v>3</v>
      </c>
      <c r="F36" s="196"/>
      <c r="G36" s="196">
        <f t="shared" si="0"/>
        <v>0</v>
      </c>
      <c r="H36" s="163" t="s">
        <v>128</v>
      </c>
      <c r="I36" s="198" t="s">
        <v>132</v>
      </c>
      <c r="J36" s="198" t="s">
        <v>133</v>
      </c>
      <c r="K36" s="195"/>
      <c r="L36" s="141"/>
      <c r="M36" s="141"/>
      <c r="N36" s="141"/>
      <c r="O36" s="141"/>
      <c r="P36" s="141"/>
      <c r="Q36" s="141"/>
      <c r="R36" s="141"/>
      <c r="S36" s="141" t="s">
        <v>84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</row>
    <row r="37" spans="1:48" ht="22.5" outlineLevel="1" x14ac:dyDescent="0.2">
      <c r="A37" s="165">
        <v>16</v>
      </c>
      <c r="B37" s="254" t="s">
        <v>120</v>
      </c>
      <c r="C37" s="249" t="s">
        <v>293</v>
      </c>
      <c r="D37" s="181" t="s">
        <v>83</v>
      </c>
      <c r="E37" s="159">
        <v>1</v>
      </c>
      <c r="F37" s="196"/>
      <c r="G37" s="196">
        <f t="shared" si="0"/>
        <v>0</v>
      </c>
      <c r="H37" s="163" t="s">
        <v>128</v>
      </c>
      <c r="I37" s="198" t="s">
        <v>132</v>
      </c>
      <c r="J37" s="198" t="s">
        <v>133</v>
      </c>
      <c r="K37" s="195"/>
      <c r="L37" s="141"/>
      <c r="M37" s="141"/>
      <c r="N37" s="141"/>
      <c r="O37" s="141"/>
      <c r="P37" s="141"/>
      <c r="Q37" s="141"/>
      <c r="R37" s="141"/>
      <c r="S37" s="141" t="s">
        <v>84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</row>
    <row r="38" spans="1:48" ht="22.5" outlineLevel="1" x14ac:dyDescent="0.2">
      <c r="A38" s="165">
        <v>17</v>
      </c>
      <c r="B38" s="254" t="s">
        <v>121</v>
      </c>
      <c r="C38" s="249" t="s">
        <v>294</v>
      </c>
      <c r="D38" s="181" t="s">
        <v>83</v>
      </c>
      <c r="E38" s="159">
        <v>1</v>
      </c>
      <c r="F38" s="196"/>
      <c r="G38" s="196">
        <f t="shared" si="0"/>
        <v>0</v>
      </c>
      <c r="H38" s="163" t="s">
        <v>128</v>
      </c>
      <c r="I38" s="198" t="s">
        <v>132</v>
      </c>
      <c r="J38" s="198" t="s">
        <v>133</v>
      </c>
      <c r="K38" s="195"/>
      <c r="L38" s="141"/>
      <c r="M38" s="141"/>
      <c r="N38" s="141"/>
      <c r="O38" s="141"/>
      <c r="P38" s="141"/>
      <c r="Q38" s="141"/>
      <c r="R38" s="141"/>
      <c r="S38" s="141" t="s">
        <v>84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</row>
    <row r="39" spans="1:48" ht="22.5" outlineLevel="1" x14ac:dyDescent="0.2">
      <c r="A39" s="165">
        <v>18</v>
      </c>
      <c r="B39" s="254" t="s">
        <v>122</v>
      </c>
      <c r="C39" s="249" t="s">
        <v>295</v>
      </c>
      <c r="D39" s="181" t="s">
        <v>83</v>
      </c>
      <c r="E39" s="159">
        <v>1</v>
      </c>
      <c r="F39" s="196"/>
      <c r="G39" s="196">
        <f t="shared" si="0"/>
        <v>0</v>
      </c>
      <c r="H39" s="163" t="s">
        <v>128</v>
      </c>
      <c r="I39" s="198" t="s">
        <v>132</v>
      </c>
      <c r="J39" s="198" t="s">
        <v>133</v>
      </c>
      <c r="K39" s="195"/>
      <c r="L39" s="141"/>
      <c r="M39" s="141"/>
      <c r="N39" s="141"/>
      <c r="O39" s="141"/>
      <c r="P39" s="141"/>
      <c r="Q39" s="141"/>
      <c r="R39" s="141"/>
      <c r="S39" s="141" t="s">
        <v>84</v>
      </c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</row>
    <row r="40" spans="1:48" outlineLevel="1" x14ac:dyDescent="0.2">
      <c r="A40" s="165">
        <v>19</v>
      </c>
      <c r="B40" s="254" t="s">
        <v>123</v>
      </c>
      <c r="C40" s="249" t="s">
        <v>296</v>
      </c>
      <c r="D40" s="181" t="s">
        <v>83</v>
      </c>
      <c r="E40" s="159">
        <v>1</v>
      </c>
      <c r="F40" s="196"/>
      <c r="G40" s="196">
        <f t="shared" si="0"/>
        <v>0</v>
      </c>
      <c r="H40" s="163" t="s">
        <v>128</v>
      </c>
      <c r="I40" s="198" t="s">
        <v>132</v>
      </c>
      <c r="J40" s="198" t="s">
        <v>133</v>
      </c>
      <c r="K40" s="195"/>
      <c r="L40" s="141"/>
      <c r="M40" s="141"/>
      <c r="N40" s="141"/>
      <c r="O40" s="141"/>
      <c r="P40" s="141"/>
      <c r="Q40" s="141"/>
      <c r="R40" s="141"/>
      <c r="S40" s="141" t="s">
        <v>84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</row>
    <row r="41" spans="1:48" s="153" customFormat="1" outlineLevel="1" x14ac:dyDescent="0.2">
      <c r="A41" s="165">
        <v>20</v>
      </c>
      <c r="B41" s="254" t="s">
        <v>337</v>
      </c>
      <c r="C41" s="249" t="s">
        <v>338</v>
      </c>
      <c r="D41" s="181" t="s">
        <v>83</v>
      </c>
      <c r="E41" s="196">
        <v>1</v>
      </c>
      <c r="F41" s="196"/>
      <c r="G41" s="196">
        <f t="shared" ref="G41" si="1">ROUND(E41*F41,2)</f>
        <v>0</v>
      </c>
      <c r="H41" s="163" t="s">
        <v>128</v>
      </c>
      <c r="I41" s="198" t="s">
        <v>132</v>
      </c>
      <c r="J41" s="198" t="s">
        <v>133</v>
      </c>
      <c r="K41" s="195"/>
      <c r="L41" s="195"/>
      <c r="M41" s="195"/>
      <c r="N41" s="195"/>
      <c r="O41" s="195"/>
      <c r="P41" s="195"/>
      <c r="Q41" s="195"/>
      <c r="R41" s="195"/>
      <c r="S41" s="195" t="s">
        <v>84</v>
      </c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</row>
    <row r="42" spans="1:48" s="153" customFormat="1" outlineLevel="1" x14ac:dyDescent="0.2">
      <c r="A42" s="165">
        <v>21</v>
      </c>
      <c r="B42" s="254" t="s">
        <v>337</v>
      </c>
      <c r="C42" s="249" t="s">
        <v>339</v>
      </c>
      <c r="D42" s="181" t="s">
        <v>83</v>
      </c>
      <c r="E42" s="196">
        <v>10</v>
      </c>
      <c r="F42" s="196"/>
      <c r="G42" s="196">
        <f t="shared" ref="G42" si="2">ROUND(E42*F42,2)</f>
        <v>0</v>
      </c>
      <c r="H42" s="163" t="s">
        <v>128</v>
      </c>
      <c r="I42" s="198" t="s">
        <v>132</v>
      </c>
      <c r="J42" s="198" t="s">
        <v>133</v>
      </c>
      <c r="K42" s="195"/>
      <c r="L42" s="195"/>
      <c r="M42" s="195"/>
      <c r="N42" s="195"/>
      <c r="O42" s="195"/>
      <c r="P42" s="195"/>
      <c r="Q42" s="195"/>
      <c r="R42" s="195"/>
      <c r="S42" s="195" t="s">
        <v>84</v>
      </c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</row>
    <row r="43" spans="1:48" outlineLevel="1" x14ac:dyDescent="0.2">
      <c r="A43" s="165">
        <v>22</v>
      </c>
      <c r="B43" s="254" t="s">
        <v>124</v>
      </c>
      <c r="C43" s="249" t="s">
        <v>125</v>
      </c>
      <c r="D43" s="181" t="s">
        <v>0</v>
      </c>
      <c r="E43" s="159">
        <v>1.8</v>
      </c>
      <c r="F43" s="196"/>
      <c r="G43" s="196">
        <f t="shared" si="0"/>
        <v>0</v>
      </c>
      <c r="H43" s="163" t="s">
        <v>277</v>
      </c>
      <c r="I43" s="198" t="s">
        <v>130</v>
      </c>
      <c r="J43" s="198" t="s">
        <v>133</v>
      </c>
      <c r="K43" s="195"/>
      <c r="L43" s="141"/>
      <c r="M43" s="141"/>
      <c r="N43" s="141"/>
      <c r="O43" s="141"/>
      <c r="P43" s="141"/>
      <c r="Q43" s="141"/>
      <c r="R43" s="141"/>
      <c r="S43" s="141" t="s">
        <v>84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</row>
    <row r="44" spans="1:48" x14ac:dyDescent="0.2">
      <c r="A44" s="166" t="s">
        <v>79</v>
      </c>
      <c r="B44" s="168" t="s">
        <v>59</v>
      </c>
      <c r="C44" s="172" t="s">
        <v>60</v>
      </c>
      <c r="D44" s="182"/>
      <c r="E44" s="160"/>
      <c r="F44" s="197"/>
      <c r="G44" s="143">
        <f>SUM(G45:G146)</f>
        <v>0</v>
      </c>
      <c r="H44" s="164"/>
      <c r="I44" s="164"/>
      <c r="J44" s="164"/>
      <c r="K44" s="195"/>
      <c r="S44" t="s">
        <v>80</v>
      </c>
    </row>
    <row r="45" spans="1:48" ht="22.5" outlineLevel="1" x14ac:dyDescent="0.2">
      <c r="A45" s="165"/>
      <c r="B45" s="167"/>
      <c r="C45" s="249" t="s">
        <v>134</v>
      </c>
      <c r="D45" s="181"/>
      <c r="E45" s="196"/>
      <c r="F45" s="251"/>
      <c r="G45" s="196"/>
      <c r="H45" s="163"/>
      <c r="I45" s="198"/>
      <c r="J45" s="198"/>
      <c r="K45" s="195"/>
      <c r="L45" s="141"/>
      <c r="M45" s="141"/>
      <c r="N45" s="141"/>
      <c r="O45" s="141"/>
      <c r="P45" s="141"/>
      <c r="Q45" s="141"/>
      <c r="R45" s="141"/>
      <c r="S45" s="141" t="s">
        <v>84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</row>
    <row r="46" spans="1:48" s="153" customFormat="1" ht="33.75" outlineLevel="1" x14ac:dyDescent="0.2">
      <c r="A46" s="165"/>
      <c r="B46" s="167"/>
      <c r="C46" s="249" t="s">
        <v>135</v>
      </c>
      <c r="D46" s="181"/>
      <c r="E46" s="196"/>
      <c r="F46" s="251"/>
      <c r="G46" s="196"/>
      <c r="H46" s="163"/>
      <c r="I46" s="198"/>
      <c r="J46" s="198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</row>
    <row r="47" spans="1:48" s="153" customFormat="1" ht="22.5" outlineLevel="1" x14ac:dyDescent="0.2">
      <c r="A47" s="165"/>
      <c r="B47" s="167"/>
      <c r="C47" s="249" t="s">
        <v>136</v>
      </c>
      <c r="D47" s="181"/>
      <c r="E47" s="196"/>
      <c r="F47" s="251"/>
      <c r="G47" s="196"/>
      <c r="H47" s="163"/>
      <c r="I47" s="198"/>
      <c r="J47" s="198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</row>
    <row r="48" spans="1:48" s="153" customFormat="1" ht="33.75" outlineLevel="1" x14ac:dyDescent="0.2">
      <c r="A48" s="165"/>
      <c r="B48" s="167"/>
      <c r="C48" s="249" t="s">
        <v>137</v>
      </c>
      <c r="D48" s="181"/>
      <c r="E48" s="196"/>
      <c r="F48" s="251"/>
      <c r="G48" s="196"/>
      <c r="H48" s="163"/>
      <c r="I48" s="198"/>
      <c r="J48" s="198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</row>
    <row r="49" spans="1:48" s="153" customFormat="1" ht="45" outlineLevel="1" x14ac:dyDescent="0.2">
      <c r="A49" s="165"/>
      <c r="B49" s="167"/>
      <c r="C49" s="249" t="s">
        <v>138</v>
      </c>
      <c r="D49" s="181"/>
      <c r="E49" s="196"/>
      <c r="F49" s="251"/>
      <c r="G49" s="196"/>
      <c r="H49" s="163"/>
      <c r="I49" s="198"/>
      <c r="J49" s="198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</row>
    <row r="50" spans="1:48" s="153" customFormat="1" outlineLevel="1" x14ac:dyDescent="0.2">
      <c r="A50" s="165"/>
      <c r="B50" s="167" t="s">
        <v>126</v>
      </c>
      <c r="C50" s="253" t="s">
        <v>60</v>
      </c>
      <c r="D50" s="181" t="s">
        <v>126</v>
      </c>
      <c r="E50" s="196"/>
      <c r="F50" s="251"/>
      <c r="G50" s="196"/>
      <c r="H50" s="163"/>
      <c r="I50" s="198"/>
      <c r="J50" s="198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</row>
    <row r="51" spans="1:48" s="153" customFormat="1" outlineLevel="1" x14ac:dyDescent="0.2">
      <c r="A51" s="165"/>
      <c r="B51" s="167" t="s">
        <v>126</v>
      </c>
      <c r="C51" s="249" t="s">
        <v>279</v>
      </c>
      <c r="D51" s="181" t="s">
        <v>126</v>
      </c>
      <c r="E51" s="196"/>
      <c r="F51" s="251"/>
      <c r="G51" s="196"/>
      <c r="H51" s="163"/>
      <c r="I51" s="198"/>
      <c r="J51" s="198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</row>
    <row r="52" spans="1:48" s="153" customFormat="1" ht="15" customHeight="1" outlineLevel="1" x14ac:dyDescent="0.2">
      <c r="A52" s="255">
        <v>23</v>
      </c>
      <c r="B52" s="254">
        <v>1</v>
      </c>
      <c r="C52" s="249" t="s">
        <v>326</v>
      </c>
      <c r="D52" s="181" t="s">
        <v>83</v>
      </c>
      <c r="E52" s="196">
        <v>1</v>
      </c>
      <c r="F52" s="256"/>
      <c r="G52" s="196">
        <f t="shared" ref="G52:G57" si="3">F52*E52</f>
        <v>0</v>
      </c>
      <c r="H52" s="163" t="s">
        <v>128</v>
      </c>
      <c r="I52" s="198" t="s">
        <v>132</v>
      </c>
      <c r="J52" s="198" t="s">
        <v>133</v>
      </c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</row>
    <row r="53" spans="1:48" s="153" customFormat="1" ht="15" customHeight="1" outlineLevel="1" x14ac:dyDescent="0.2">
      <c r="A53" s="255">
        <v>24</v>
      </c>
      <c r="B53" s="254">
        <v>2</v>
      </c>
      <c r="C53" s="249" t="s">
        <v>327</v>
      </c>
      <c r="D53" s="181" t="s">
        <v>83</v>
      </c>
      <c r="E53" s="196">
        <v>1</v>
      </c>
      <c r="F53" s="256"/>
      <c r="G53" s="196">
        <f t="shared" si="3"/>
        <v>0</v>
      </c>
      <c r="H53" s="163" t="s">
        <v>128</v>
      </c>
      <c r="I53" s="198" t="s">
        <v>132</v>
      </c>
      <c r="J53" s="198" t="s">
        <v>133</v>
      </c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</row>
    <row r="54" spans="1:48" s="153" customFormat="1" ht="15" customHeight="1" outlineLevel="1" x14ac:dyDescent="0.2">
      <c r="A54" s="255">
        <v>25</v>
      </c>
      <c r="B54" s="254">
        <v>3</v>
      </c>
      <c r="C54" s="249" t="s">
        <v>325</v>
      </c>
      <c r="D54" s="181" t="s">
        <v>83</v>
      </c>
      <c r="E54" s="196">
        <v>1</v>
      </c>
      <c r="F54" s="256"/>
      <c r="G54" s="196">
        <f t="shared" si="3"/>
        <v>0</v>
      </c>
      <c r="H54" s="163" t="s">
        <v>128</v>
      </c>
      <c r="I54" s="198" t="s">
        <v>132</v>
      </c>
      <c r="J54" s="198" t="s">
        <v>133</v>
      </c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</row>
    <row r="55" spans="1:48" s="153" customFormat="1" ht="15" customHeight="1" outlineLevel="1" x14ac:dyDescent="0.2">
      <c r="A55" s="255">
        <v>26</v>
      </c>
      <c r="B55" s="254">
        <v>4</v>
      </c>
      <c r="C55" s="249" t="s">
        <v>328</v>
      </c>
      <c r="D55" s="181" t="s">
        <v>83</v>
      </c>
      <c r="E55" s="196">
        <v>1</v>
      </c>
      <c r="F55" s="256"/>
      <c r="G55" s="196">
        <f t="shared" si="3"/>
        <v>0</v>
      </c>
      <c r="H55" s="163" t="s">
        <v>128</v>
      </c>
      <c r="I55" s="198" t="s">
        <v>132</v>
      </c>
      <c r="J55" s="198" t="s">
        <v>133</v>
      </c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</row>
    <row r="56" spans="1:48" s="153" customFormat="1" ht="15" customHeight="1" outlineLevel="1" x14ac:dyDescent="0.2">
      <c r="A56" s="165">
        <v>27</v>
      </c>
      <c r="B56" s="254">
        <v>5</v>
      </c>
      <c r="C56" s="249" t="s">
        <v>290</v>
      </c>
      <c r="D56" s="181" t="s">
        <v>83</v>
      </c>
      <c r="E56" s="196">
        <v>1</v>
      </c>
      <c r="F56" s="256"/>
      <c r="G56" s="196">
        <f t="shared" si="3"/>
        <v>0</v>
      </c>
      <c r="H56" s="163" t="s">
        <v>128</v>
      </c>
      <c r="I56" s="198" t="s">
        <v>132</v>
      </c>
      <c r="J56" s="198" t="s">
        <v>133</v>
      </c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</row>
    <row r="57" spans="1:48" s="153" customFormat="1" outlineLevel="1" x14ac:dyDescent="0.2">
      <c r="A57" s="165">
        <v>28</v>
      </c>
      <c r="B57" s="254">
        <v>6</v>
      </c>
      <c r="C57" s="249" t="s">
        <v>304</v>
      </c>
      <c r="D57" s="181" t="s">
        <v>83</v>
      </c>
      <c r="E57" s="196">
        <v>1</v>
      </c>
      <c r="F57" s="256"/>
      <c r="G57" s="196">
        <f t="shared" si="3"/>
        <v>0</v>
      </c>
      <c r="H57" s="163" t="s">
        <v>128</v>
      </c>
      <c r="I57" s="198" t="s">
        <v>132</v>
      </c>
      <c r="J57" s="198" t="s">
        <v>133</v>
      </c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</row>
    <row r="58" spans="1:48" s="153" customFormat="1" outlineLevel="1" x14ac:dyDescent="0.2">
      <c r="A58" s="165"/>
      <c r="B58" s="254"/>
      <c r="C58" s="249" t="s">
        <v>140</v>
      </c>
      <c r="D58" s="181" t="s">
        <v>126</v>
      </c>
      <c r="E58" s="196"/>
      <c r="F58" s="256"/>
      <c r="G58" s="196">
        <f t="shared" ref="G58:G87" si="4">F58*E58</f>
        <v>0</v>
      </c>
      <c r="H58" s="163"/>
      <c r="I58" s="198"/>
      <c r="J58" s="198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</row>
    <row r="59" spans="1:48" s="153" customFormat="1" outlineLevel="1" x14ac:dyDescent="0.2">
      <c r="A59" s="165">
        <v>29</v>
      </c>
      <c r="B59" s="254">
        <v>7</v>
      </c>
      <c r="C59" s="249" t="s">
        <v>285</v>
      </c>
      <c r="D59" s="181" t="s">
        <v>88</v>
      </c>
      <c r="E59" s="196">
        <v>90</v>
      </c>
      <c r="F59" s="256"/>
      <c r="G59" s="196">
        <f t="shared" si="4"/>
        <v>0</v>
      </c>
      <c r="H59" s="163" t="s">
        <v>128</v>
      </c>
      <c r="I59" s="198" t="s">
        <v>132</v>
      </c>
      <c r="J59" s="198" t="s">
        <v>133</v>
      </c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</row>
    <row r="60" spans="1:48" s="153" customFormat="1" outlineLevel="1" x14ac:dyDescent="0.2">
      <c r="A60" s="165"/>
      <c r="B60" s="254"/>
      <c r="C60" s="249" t="s">
        <v>141</v>
      </c>
      <c r="D60" s="181" t="s">
        <v>126</v>
      </c>
      <c r="E60" s="196"/>
      <c r="F60" s="256"/>
      <c r="G60" s="196">
        <f t="shared" si="4"/>
        <v>0</v>
      </c>
      <c r="H60" s="163"/>
      <c r="I60" s="198"/>
      <c r="J60" s="198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</row>
    <row r="61" spans="1:48" s="153" customFormat="1" outlineLevel="1" x14ac:dyDescent="0.2">
      <c r="A61" s="165">
        <v>30</v>
      </c>
      <c r="B61" s="254">
        <v>8</v>
      </c>
      <c r="C61" s="249" t="s">
        <v>142</v>
      </c>
      <c r="D61" s="181" t="s">
        <v>88</v>
      </c>
      <c r="E61" s="196">
        <v>70</v>
      </c>
      <c r="F61" s="256"/>
      <c r="G61" s="196">
        <f t="shared" si="4"/>
        <v>0</v>
      </c>
      <c r="H61" s="163" t="s">
        <v>128</v>
      </c>
      <c r="I61" s="198" t="s">
        <v>132</v>
      </c>
      <c r="J61" s="198" t="s">
        <v>133</v>
      </c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</row>
    <row r="62" spans="1:48" s="153" customFormat="1" outlineLevel="1" x14ac:dyDescent="0.2">
      <c r="A62" s="165"/>
      <c r="B62" s="254" t="s">
        <v>126</v>
      </c>
      <c r="C62" s="249" t="s">
        <v>143</v>
      </c>
      <c r="D62" s="181" t="s">
        <v>126</v>
      </c>
      <c r="E62" s="196"/>
      <c r="F62" s="256"/>
      <c r="G62" s="196">
        <f t="shared" si="4"/>
        <v>0</v>
      </c>
      <c r="H62" s="163"/>
      <c r="I62" s="198"/>
      <c r="J62" s="198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</row>
    <row r="63" spans="1:48" s="153" customFormat="1" outlineLevel="1" x14ac:dyDescent="0.2">
      <c r="A63" s="165">
        <v>31</v>
      </c>
      <c r="B63" s="254">
        <v>9</v>
      </c>
      <c r="C63" s="249" t="s">
        <v>144</v>
      </c>
      <c r="D63" s="181" t="s">
        <v>83</v>
      </c>
      <c r="E63" s="196">
        <v>1</v>
      </c>
      <c r="F63" s="256"/>
      <c r="G63" s="196">
        <f t="shared" si="4"/>
        <v>0</v>
      </c>
      <c r="H63" s="163" t="s">
        <v>128</v>
      </c>
      <c r="I63" s="198" t="s">
        <v>132</v>
      </c>
      <c r="J63" s="198" t="s">
        <v>133</v>
      </c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</row>
    <row r="64" spans="1:48" s="153" customFormat="1" outlineLevel="1" x14ac:dyDescent="0.2">
      <c r="A64" s="165">
        <v>32</v>
      </c>
      <c r="B64" s="254">
        <v>10</v>
      </c>
      <c r="C64" s="249" t="s">
        <v>145</v>
      </c>
      <c r="D64" s="181" t="s">
        <v>83</v>
      </c>
      <c r="E64" s="196">
        <v>8</v>
      </c>
      <c r="F64" s="256"/>
      <c r="G64" s="196">
        <f t="shared" si="4"/>
        <v>0</v>
      </c>
      <c r="H64" s="163" t="s">
        <v>128</v>
      </c>
      <c r="I64" s="198" t="s">
        <v>132</v>
      </c>
      <c r="J64" s="198" t="s">
        <v>133</v>
      </c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</row>
    <row r="65" spans="1:48" s="153" customFormat="1" outlineLevel="1" x14ac:dyDescent="0.2">
      <c r="A65" s="165"/>
      <c r="B65" s="254" t="s">
        <v>126</v>
      </c>
      <c r="C65" s="249" t="s">
        <v>146</v>
      </c>
      <c r="D65" s="181" t="s">
        <v>126</v>
      </c>
      <c r="E65" s="196"/>
      <c r="F65" s="256"/>
      <c r="G65" s="196">
        <f t="shared" si="4"/>
        <v>0</v>
      </c>
      <c r="H65" s="163"/>
      <c r="I65" s="198"/>
      <c r="J65" s="198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</row>
    <row r="66" spans="1:48" s="153" customFormat="1" outlineLevel="1" x14ac:dyDescent="0.2">
      <c r="A66" s="165">
        <v>33</v>
      </c>
      <c r="B66" s="254">
        <v>11</v>
      </c>
      <c r="C66" s="249" t="s">
        <v>147</v>
      </c>
      <c r="D66" s="181" t="s">
        <v>83</v>
      </c>
      <c r="E66" s="196">
        <v>4</v>
      </c>
      <c r="F66" s="256"/>
      <c r="G66" s="196">
        <f t="shared" si="4"/>
        <v>0</v>
      </c>
      <c r="H66" s="163" t="s">
        <v>128</v>
      </c>
      <c r="I66" s="198" t="s">
        <v>132</v>
      </c>
      <c r="J66" s="198" t="s">
        <v>133</v>
      </c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</row>
    <row r="67" spans="1:48" s="153" customFormat="1" outlineLevel="1" x14ac:dyDescent="0.2">
      <c r="A67" s="165"/>
      <c r="B67" s="254" t="s">
        <v>126</v>
      </c>
      <c r="C67" s="249" t="s">
        <v>148</v>
      </c>
      <c r="D67" s="181" t="s">
        <v>126</v>
      </c>
      <c r="E67" s="196"/>
      <c r="F67" s="256"/>
      <c r="G67" s="196">
        <f t="shared" si="4"/>
        <v>0</v>
      </c>
      <c r="H67" s="163"/>
      <c r="I67" s="198"/>
      <c r="J67" s="198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</row>
    <row r="68" spans="1:48" s="153" customFormat="1" outlineLevel="1" x14ac:dyDescent="0.2">
      <c r="A68" s="165">
        <v>34</v>
      </c>
      <c r="B68" s="254">
        <v>12</v>
      </c>
      <c r="C68" s="249" t="s">
        <v>149</v>
      </c>
      <c r="D68" s="181" t="s">
        <v>83</v>
      </c>
      <c r="E68" s="196">
        <v>10</v>
      </c>
      <c r="F68" s="256"/>
      <c r="G68" s="196">
        <f t="shared" si="4"/>
        <v>0</v>
      </c>
      <c r="H68" s="163" t="s">
        <v>128</v>
      </c>
      <c r="I68" s="198" t="s">
        <v>132</v>
      </c>
      <c r="J68" s="198" t="s">
        <v>133</v>
      </c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</row>
    <row r="69" spans="1:48" s="153" customFormat="1" outlineLevel="1" x14ac:dyDescent="0.2">
      <c r="A69" s="165"/>
      <c r="B69" s="254" t="s">
        <v>126</v>
      </c>
      <c r="C69" s="249" t="s">
        <v>150</v>
      </c>
      <c r="D69" s="181" t="s">
        <v>126</v>
      </c>
      <c r="E69" s="196"/>
      <c r="F69" s="256"/>
      <c r="G69" s="196">
        <f t="shared" si="4"/>
        <v>0</v>
      </c>
      <c r="H69" s="163"/>
      <c r="I69" s="198"/>
      <c r="J69" s="198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</row>
    <row r="70" spans="1:48" s="153" customFormat="1" outlineLevel="1" x14ac:dyDescent="0.2">
      <c r="A70" s="165">
        <v>35</v>
      </c>
      <c r="B70" s="254">
        <v>13</v>
      </c>
      <c r="C70" s="249" t="s">
        <v>151</v>
      </c>
      <c r="D70" s="181" t="s">
        <v>83</v>
      </c>
      <c r="E70" s="196">
        <v>3</v>
      </c>
      <c r="F70" s="256"/>
      <c r="G70" s="196">
        <f t="shared" si="4"/>
        <v>0</v>
      </c>
      <c r="H70" s="163" t="s">
        <v>128</v>
      </c>
      <c r="I70" s="198" t="s">
        <v>132</v>
      </c>
      <c r="J70" s="198" t="s">
        <v>133</v>
      </c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</row>
    <row r="71" spans="1:48" s="153" customFormat="1" outlineLevel="1" x14ac:dyDescent="0.2">
      <c r="A71" s="165"/>
      <c r="B71" s="254" t="s">
        <v>126</v>
      </c>
      <c r="C71" s="249" t="s">
        <v>152</v>
      </c>
      <c r="D71" s="181" t="s">
        <v>126</v>
      </c>
      <c r="E71" s="196"/>
      <c r="F71" s="256"/>
      <c r="G71" s="196">
        <f t="shared" si="4"/>
        <v>0</v>
      </c>
      <c r="H71" s="163"/>
      <c r="I71" s="198"/>
      <c r="J71" s="198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</row>
    <row r="72" spans="1:48" s="153" customFormat="1" outlineLevel="1" x14ac:dyDescent="0.2">
      <c r="A72" s="165">
        <v>36</v>
      </c>
      <c r="B72" s="254">
        <v>14</v>
      </c>
      <c r="C72" s="249" t="s">
        <v>153</v>
      </c>
      <c r="D72" s="181" t="s">
        <v>83</v>
      </c>
      <c r="E72" s="196">
        <v>2</v>
      </c>
      <c r="F72" s="256"/>
      <c r="G72" s="196">
        <f t="shared" si="4"/>
        <v>0</v>
      </c>
      <c r="H72" s="163" t="s">
        <v>128</v>
      </c>
      <c r="I72" s="198" t="s">
        <v>132</v>
      </c>
      <c r="J72" s="198" t="s">
        <v>133</v>
      </c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</row>
    <row r="73" spans="1:48" s="153" customFormat="1" outlineLevel="1" x14ac:dyDescent="0.2">
      <c r="A73" s="165">
        <v>37</v>
      </c>
      <c r="B73" s="254">
        <v>15</v>
      </c>
      <c r="C73" s="249" t="s">
        <v>154</v>
      </c>
      <c r="D73" s="181" t="s">
        <v>83</v>
      </c>
      <c r="E73" s="196">
        <v>1</v>
      </c>
      <c r="F73" s="256"/>
      <c r="G73" s="196">
        <f t="shared" si="4"/>
        <v>0</v>
      </c>
      <c r="H73" s="163" t="s">
        <v>128</v>
      </c>
      <c r="I73" s="198" t="s">
        <v>132</v>
      </c>
      <c r="J73" s="198" t="s">
        <v>133</v>
      </c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</row>
    <row r="74" spans="1:48" s="153" customFormat="1" outlineLevel="1" x14ac:dyDescent="0.2">
      <c r="A74" s="165"/>
      <c r="B74" s="254" t="s">
        <v>126</v>
      </c>
      <c r="C74" s="249" t="s">
        <v>155</v>
      </c>
      <c r="D74" s="181" t="s">
        <v>126</v>
      </c>
      <c r="E74" s="196"/>
      <c r="F74" s="256"/>
      <c r="G74" s="196">
        <f t="shared" si="4"/>
        <v>0</v>
      </c>
      <c r="H74" s="163"/>
      <c r="I74" s="198"/>
      <c r="J74" s="198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</row>
    <row r="75" spans="1:48" s="153" customFormat="1" outlineLevel="1" x14ac:dyDescent="0.2">
      <c r="A75" s="165">
        <v>38</v>
      </c>
      <c r="B75" s="254">
        <v>16</v>
      </c>
      <c r="C75" s="249" t="s">
        <v>321</v>
      </c>
      <c r="D75" s="181" t="s">
        <v>83</v>
      </c>
      <c r="E75" s="196">
        <v>2</v>
      </c>
      <c r="F75" s="256"/>
      <c r="G75" s="196">
        <f t="shared" si="4"/>
        <v>0</v>
      </c>
      <c r="H75" s="163" t="s">
        <v>128</v>
      </c>
      <c r="I75" s="198" t="s">
        <v>132</v>
      </c>
      <c r="J75" s="198" t="s">
        <v>133</v>
      </c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</row>
    <row r="76" spans="1:48" s="153" customFormat="1" outlineLevel="1" x14ac:dyDescent="0.2">
      <c r="A76" s="165"/>
      <c r="B76" s="254" t="s">
        <v>126</v>
      </c>
      <c r="C76" s="249" t="s">
        <v>156</v>
      </c>
      <c r="D76" s="181" t="s">
        <v>126</v>
      </c>
      <c r="E76" s="196"/>
      <c r="F76" s="256"/>
      <c r="G76" s="196">
        <f t="shared" si="4"/>
        <v>0</v>
      </c>
      <c r="H76" s="163"/>
      <c r="I76" s="198"/>
      <c r="J76" s="198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</row>
    <row r="77" spans="1:48" s="153" customFormat="1" outlineLevel="1" x14ac:dyDescent="0.2">
      <c r="A77" s="165">
        <v>39</v>
      </c>
      <c r="B77" s="254">
        <v>17</v>
      </c>
      <c r="C77" s="249" t="s">
        <v>303</v>
      </c>
      <c r="D77" s="181" t="s">
        <v>89</v>
      </c>
      <c r="E77" s="196">
        <v>1.5</v>
      </c>
      <c r="F77" s="256"/>
      <c r="G77" s="196">
        <f t="shared" si="4"/>
        <v>0</v>
      </c>
      <c r="H77" s="163" t="s">
        <v>128</v>
      </c>
      <c r="I77" s="198" t="s">
        <v>132</v>
      </c>
      <c r="J77" s="198" t="s">
        <v>133</v>
      </c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</row>
    <row r="78" spans="1:48" s="153" customFormat="1" outlineLevel="1" x14ac:dyDescent="0.2">
      <c r="A78" s="165"/>
      <c r="B78" s="254" t="s">
        <v>126</v>
      </c>
      <c r="C78" s="249" t="s">
        <v>157</v>
      </c>
      <c r="D78" s="181" t="s">
        <v>126</v>
      </c>
      <c r="E78" s="196"/>
      <c r="F78" s="256"/>
      <c r="G78" s="196">
        <f t="shared" si="4"/>
        <v>0</v>
      </c>
      <c r="H78" s="163"/>
      <c r="I78" s="198"/>
      <c r="J78" s="198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</row>
    <row r="79" spans="1:48" s="153" customFormat="1" outlineLevel="1" x14ac:dyDescent="0.2">
      <c r="A79" s="165">
        <v>40</v>
      </c>
      <c r="B79" s="254">
        <v>18</v>
      </c>
      <c r="C79" s="249" t="s">
        <v>158</v>
      </c>
      <c r="D79" s="181" t="s">
        <v>139</v>
      </c>
      <c r="E79" s="196">
        <v>6</v>
      </c>
      <c r="F79" s="256"/>
      <c r="G79" s="196">
        <f t="shared" si="4"/>
        <v>0</v>
      </c>
      <c r="H79" s="163" t="s">
        <v>128</v>
      </c>
      <c r="I79" s="198" t="s">
        <v>132</v>
      </c>
      <c r="J79" s="198" t="s">
        <v>133</v>
      </c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</row>
    <row r="80" spans="1:48" s="153" customFormat="1" outlineLevel="1" x14ac:dyDescent="0.2">
      <c r="A80" s="165">
        <v>41</v>
      </c>
      <c r="B80" s="254">
        <v>19</v>
      </c>
      <c r="C80" s="249" t="s">
        <v>159</v>
      </c>
      <c r="D80" s="181" t="s">
        <v>139</v>
      </c>
      <c r="E80" s="196">
        <v>16</v>
      </c>
      <c r="F80" s="256"/>
      <c r="G80" s="196">
        <f t="shared" si="4"/>
        <v>0</v>
      </c>
      <c r="H80" s="163" t="s">
        <v>128</v>
      </c>
      <c r="I80" s="198" t="s">
        <v>132</v>
      </c>
      <c r="J80" s="198" t="s">
        <v>133</v>
      </c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</row>
    <row r="81" spans="1:48" s="153" customFormat="1" outlineLevel="1" x14ac:dyDescent="0.2">
      <c r="A81" s="165"/>
      <c r="B81" s="254" t="s">
        <v>126</v>
      </c>
      <c r="C81" s="249" t="s">
        <v>160</v>
      </c>
      <c r="D81" s="181" t="s">
        <v>126</v>
      </c>
      <c r="E81" s="196"/>
      <c r="F81" s="256"/>
      <c r="G81" s="196">
        <f t="shared" si="4"/>
        <v>0</v>
      </c>
      <c r="H81" s="163"/>
      <c r="I81" s="198"/>
      <c r="J81" s="198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</row>
    <row r="82" spans="1:48" s="153" customFormat="1" outlineLevel="1" x14ac:dyDescent="0.2">
      <c r="A82" s="165">
        <v>42</v>
      </c>
      <c r="B82" s="254">
        <v>20</v>
      </c>
      <c r="C82" s="249" t="s">
        <v>161</v>
      </c>
      <c r="D82" s="181" t="s">
        <v>139</v>
      </c>
      <c r="E82" s="196">
        <v>10</v>
      </c>
      <c r="F82" s="256"/>
      <c r="G82" s="196">
        <f t="shared" si="4"/>
        <v>0</v>
      </c>
      <c r="H82" s="163" t="s">
        <v>128</v>
      </c>
      <c r="I82" s="198" t="s">
        <v>132</v>
      </c>
      <c r="J82" s="198" t="s">
        <v>133</v>
      </c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</row>
    <row r="83" spans="1:48" s="153" customFormat="1" outlineLevel="1" x14ac:dyDescent="0.2">
      <c r="A83" s="165">
        <v>43</v>
      </c>
      <c r="B83" s="254">
        <v>21</v>
      </c>
      <c r="C83" s="249" t="s">
        <v>162</v>
      </c>
      <c r="D83" s="181" t="s">
        <v>139</v>
      </c>
      <c r="E83" s="196">
        <v>16</v>
      </c>
      <c r="F83" s="256"/>
      <c r="G83" s="196">
        <f t="shared" si="4"/>
        <v>0</v>
      </c>
      <c r="H83" s="163" t="s">
        <v>128</v>
      </c>
      <c r="I83" s="198" t="s">
        <v>132</v>
      </c>
      <c r="J83" s="198" t="s">
        <v>133</v>
      </c>
      <c r="K83" s="195"/>
      <c r="L83" s="195"/>
      <c r="M83" s="195"/>
      <c r="N83" s="195"/>
      <c r="O83" s="195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</row>
    <row r="84" spans="1:48" s="153" customFormat="1" outlineLevel="1" x14ac:dyDescent="0.2">
      <c r="A84" s="165">
        <v>44</v>
      </c>
      <c r="B84" s="254">
        <v>22</v>
      </c>
      <c r="C84" s="249" t="s">
        <v>280</v>
      </c>
      <c r="D84" s="181" t="s">
        <v>139</v>
      </c>
      <c r="E84" s="196">
        <v>6</v>
      </c>
      <c r="F84" s="256"/>
      <c r="G84" s="196">
        <f t="shared" si="4"/>
        <v>0</v>
      </c>
      <c r="H84" s="163" t="s">
        <v>128</v>
      </c>
      <c r="I84" s="198" t="s">
        <v>132</v>
      </c>
      <c r="J84" s="198" t="s">
        <v>133</v>
      </c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</row>
    <row r="85" spans="1:48" s="153" customFormat="1" outlineLevel="1" x14ac:dyDescent="0.2">
      <c r="A85" s="165">
        <v>45</v>
      </c>
      <c r="B85" s="254">
        <v>23</v>
      </c>
      <c r="C85" s="249" t="s">
        <v>159</v>
      </c>
      <c r="D85" s="181" t="s">
        <v>139</v>
      </c>
      <c r="E85" s="196">
        <v>16</v>
      </c>
      <c r="F85" s="256"/>
      <c r="G85" s="196">
        <f t="shared" si="4"/>
        <v>0</v>
      </c>
      <c r="H85" s="163" t="s">
        <v>128</v>
      </c>
      <c r="I85" s="198" t="s">
        <v>132</v>
      </c>
      <c r="J85" s="198" t="s">
        <v>133</v>
      </c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</row>
    <row r="86" spans="1:48" s="153" customFormat="1" outlineLevel="1" x14ac:dyDescent="0.2">
      <c r="A86" s="165"/>
      <c r="B86" s="254" t="s">
        <v>126</v>
      </c>
      <c r="C86" s="249" t="s">
        <v>163</v>
      </c>
      <c r="D86" s="181" t="s">
        <v>126</v>
      </c>
      <c r="E86" s="196"/>
      <c r="F86" s="256"/>
      <c r="G86" s="196">
        <f t="shared" si="4"/>
        <v>0</v>
      </c>
      <c r="H86" s="163"/>
      <c r="I86" s="198"/>
      <c r="J86" s="198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</row>
    <row r="87" spans="1:48" s="153" customFormat="1" outlineLevel="1" x14ac:dyDescent="0.2">
      <c r="A87" s="165">
        <v>46</v>
      </c>
      <c r="B87" s="254">
        <v>24</v>
      </c>
      <c r="C87" s="249" t="s">
        <v>282</v>
      </c>
      <c r="D87" s="181" t="s">
        <v>139</v>
      </c>
      <c r="E87" s="196">
        <v>8</v>
      </c>
      <c r="F87" s="256"/>
      <c r="G87" s="196">
        <f t="shared" si="4"/>
        <v>0</v>
      </c>
      <c r="H87" s="163" t="s">
        <v>128</v>
      </c>
      <c r="I87" s="198" t="s">
        <v>132</v>
      </c>
      <c r="J87" s="198" t="s">
        <v>133</v>
      </c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</row>
    <row r="88" spans="1:48" s="153" customFormat="1" outlineLevel="1" x14ac:dyDescent="0.2">
      <c r="A88" s="165">
        <v>47</v>
      </c>
      <c r="B88" s="254">
        <v>25</v>
      </c>
      <c r="C88" s="249" t="s">
        <v>281</v>
      </c>
      <c r="D88" s="181" t="s">
        <v>83</v>
      </c>
      <c r="E88" s="196">
        <v>1</v>
      </c>
      <c r="F88" s="256"/>
      <c r="G88" s="196">
        <f t="shared" ref="G88" si="5">F88*E88</f>
        <v>0</v>
      </c>
      <c r="H88" s="163" t="s">
        <v>128</v>
      </c>
      <c r="I88" s="198" t="s">
        <v>132</v>
      </c>
      <c r="J88" s="198" t="s">
        <v>133</v>
      </c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</row>
    <row r="89" spans="1:48" s="153" customFormat="1" outlineLevel="1" x14ac:dyDescent="0.2">
      <c r="A89" s="165"/>
      <c r="B89" s="254"/>
      <c r="C89" s="249"/>
      <c r="D89" s="181"/>
      <c r="E89" s="196"/>
      <c r="F89" s="256"/>
      <c r="G89" s="196">
        <f t="shared" ref="G89:G90" si="6">ROUND(E89*F89,2)</f>
        <v>0</v>
      </c>
      <c r="H89" s="163"/>
      <c r="I89" s="198"/>
      <c r="J89" s="198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</row>
    <row r="90" spans="1:48" s="153" customFormat="1" outlineLevel="1" x14ac:dyDescent="0.2">
      <c r="A90" s="165"/>
      <c r="B90" s="254" t="s">
        <v>126</v>
      </c>
      <c r="C90" s="253" t="s">
        <v>46</v>
      </c>
      <c r="D90" s="181" t="s">
        <v>126</v>
      </c>
      <c r="E90" s="196"/>
      <c r="F90" s="256"/>
      <c r="G90" s="196">
        <f t="shared" si="6"/>
        <v>0</v>
      </c>
      <c r="H90" s="163"/>
      <c r="I90" s="198"/>
      <c r="J90" s="198"/>
      <c r="K90" s="195"/>
      <c r="L90" s="195"/>
      <c r="M90" s="195"/>
      <c r="N90" s="195"/>
      <c r="O90" s="195"/>
      <c r="P90" s="195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</row>
    <row r="91" spans="1:48" s="153" customFormat="1" outlineLevel="1" x14ac:dyDescent="0.2">
      <c r="A91" s="165"/>
      <c r="B91" s="254" t="s">
        <v>126</v>
      </c>
      <c r="C91" s="249" t="s">
        <v>164</v>
      </c>
      <c r="D91" s="181" t="s">
        <v>126</v>
      </c>
      <c r="E91" s="196"/>
      <c r="F91" s="256"/>
      <c r="G91" s="196"/>
      <c r="H91" s="163"/>
      <c r="I91" s="198"/>
      <c r="J91" s="198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</row>
    <row r="92" spans="1:48" s="153" customFormat="1" outlineLevel="1" x14ac:dyDescent="0.2">
      <c r="A92" s="165">
        <v>48</v>
      </c>
      <c r="B92" s="254">
        <v>26</v>
      </c>
      <c r="C92" s="249" t="s">
        <v>165</v>
      </c>
      <c r="D92" s="181" t="s">
        <v>166</v>
      </c>
      <c r="E92" s="196">
        <v>0.1</v>
      </c>
      <c r="F92" s="256"/>
      <c r="G92" s="196">
        <f t="shared" ref="G92" si="7">F92*E92</f>
        <v>0</v>
      </c>
      <c r="H92" s="163" t="s">
        <v>128</v>
      </c>
      <c r="I92" s="198" t="s">
        <v>132</v>
      </c>
      <c r="J92" s="198" t="s">
        <v>133</v>
      </c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</row>
    <row r="93" spans="1:48" s="153" customFormat="1" outlineLevel="1" x14ac:dyDescent="0.2">
      <c r="A93" s="165"/>
      <c r="B93" s="254" t="s">
        <v>126</v>
      </c>
      <c r="C93" s="249" t="s">
        <v>167</v>
      </c>
      <c r="D93" s="181" t="s">
        <v>126</v>
      </c>
      <c r="E93" s="196"/>
      <c r="F93" s="256"/>
      <c r="G93" s="196"/>
      <c r="H93" s="163"/>
      <c r="I93" s="198"/>
      <c r="J93" s="198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</row>
    <row r="94" spans="1:48" s="153" customFormat="1" outlineLevel="1" x14ac:dyDescent="0.2">
      <c r="A94" s="165">
        <v>49</v>
      </c>
      <c r="B94" s="254">
        <v>27</v>
      </c>
      <c r="C94" s="249" t="s">
        <v>168</v>
      </c>
      <c r="D94" s="181" t="s">
        <v>89</v>
      </c>
      <c r="E94" s="196">
        <v>50</v>
      </c>
      <c r="F94" s="256"/>
      <c r="G94" s="196">
        <f t="shared" ref="G94" si="8">F94*E94</f>
        <v>0</v>
      </c>
      <c r="H94" s="163" t="s">
        <v>128</v>
      </c>
      <c r="I94" s="198" t="s">
        <v>132</v>
      </c>
      <c r="J94" s="198" t="s">
        <v>133</v>
      </c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</row>
    <row r="95" spans="1:48" s="153" customFormat="1" outlineLevel="1" x14ac:dyDescent="0.2">
      <c r="A95" s="165"/>
      <c r="B95" s="254" t="s">
        <v>126</v>
      </c>
      <c r="C95" s="249" t="s">
        <v>169</v>
      </c>
      <c r="D95" s="181" t="s">
        <v>126</v>
      </c>
      <c r="E95" s="196"/>
      <c r="F95" s="256"/>
      <c r="G95" s="196"/>
      <c r="H95" s="163"/>
      <c r="I95" s="198"/>
      <c r="J95" s="198"/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</row>
    <row r="96" spans="1:48" s="153" customFormat="1" outlineLevel="1" x14ac:dyDescent="0.2">
      <c r="A96" s="165">
        <v>50</v>
      </c>
      <c r="B96" s="254">
        <v>28</v>
      </c>
      <c r="C96" s="249" t="s">
        <v>170</v>
      </c>
      <c r="D96" s="181" t="s">
        <v>83</v>
      </c>
      <c r="E96" s="196">
        <v>3</v>
      </c>
      <c r="F96" s="256"/>
      <c r="G96" s="196">
        <f t="shared" ref="G96" si="9">F96*E96</f>
        <v>0</v>
      </c>
      <c r="H96" s="163" t="s">
        <v>128</v>
      </c>
      <c r="I96" s="198" t="s">
        <v>132</v>
      </c>
      <c r="J96" s="198" t="s">
        <v>133</v>
      </c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</row>
    <row r="97" spans="1:48" s="153" customFormat="1" outlineLevel="1" x14ac:dyDescent="0.2">
      <c r="A97" s="165"/>
      <c r="B97" s="254" t="s">
        <v>126</v>
      </c>
      <c r="C97" s="249" t="s">
        <v>171</v>
      </c>
      <c r="D97" s="181" t="s">
        <v>126</v>
      </c>
      <c r="E97" s="196"/>
      <c r="F97" s="256"/>
      <c r="G97" s="196"/>
      <c r="H97" s="163"/>
      <c r="I97" s="198"/>
      <c r="J97" s="198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</row>
    <row r="98" spans="1:48" s="153" customFormat="1" outlineLevel="1" x14ac:dyDescent="0.2">
      <c r="A98" s="165">
        <v>51</v>
      </c>
      <c r="B98" s="254">
        <v>29</v>
      </c>
      <c r="C98" s="249" t="s">
        <v>172</v>
      </c>
      <c r="D98" s="181" t="s">
        <v>88</v>
      </c>
      <c r="E98" s="196">
        <v>12</v>
      </c>
      <c r="F98" s="256"/>
      <c r="G98" s="196">
        <f t="shared" ref="G98" si="10">F98*E98</f>
        <v>0</v>
      </c>
      <c r="H98" s="163" t="s">
        <v>128</v>
      </c>
      <c r="I98" s="198" t="s">
        <v>132</v>
      </c>
      <c r="J98" s="198" t="s">
        <v>133</v>
      </c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5"/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</row>
    <row r="99" spans="1:48" s="153" customFormat="1" outlineLevel="1" x14ac:dyDescent="0.2">
      <c r="A99" s="165"/>
      <c r="B99" s="254" t="s">
        <v>126</v>
      </c>
      <c r="C99" s="249" t="s">
        <v>314</v>
      </c>
      <c r="D99" s="181" t="s">
        <v>126</v>
      </c>
      <c r="E99" s="196"/>
      <c r="F99" s="256"/>
      <c r="G99" s="196"/>
      <c r="H99" s="163"/>
      <c r="I99" s="198"/>
      <c r="J99" s="198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5"/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</row>
    <row r="100" spans="1:48" s="153" customFormat="1" outlineLevel="1" x14ac:dyDescent="0.2">
      <c r="A100" s="165">
        <v>52</v>
      </c>
      <c r="B100" s="254">
        <v>30</v>
      </c>
      <c r="C100" s="249" t="s">
        <v>173</v>
      </c>
      <c r="D100" s="181" t="s">
        <v>88</v>
      </c>
      <c r="E100" s="196">
        <v>6</v>
      </c>
      <c r="F100" s="256"/>
      <c r="G100" s="196">
        <f t="shared" ref="G100" si="11">F100*E100</f>
        <v>0</v>
      </c>
      <c r="H100" s="163" t="s">
        <v>128</v>
      </c>
      <c r="I100" s="198" t="s">
        <v>132</v>
      </c>
      <c r="J100" s="198" t="s">
        <v>133</v>
      </c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</row>
    <row r="101" spans="1:48" s="153" customFormat="1" outlineLevel="1" x14ac:dyDescent="0.2">
      <c r="A101" s="165"/>
      <c r="B101" s="254" t="s">
        <v>126</v>
      </c>
      <c r="C101" s="249" t="s">
        <v>174</v>
      </c>
      <c r="D101" s="181" t="s">
        <v>126</v>
      </c>
      <c r="E101" s="196"/>
      <c r="F101" s="256"/>
      <c r="G101" s="196"/>
      <c r="H101" s="163"/>
      <c r="I101" s="198"/>
      <c r="J101" s="198"/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</row>
    <row r="102" spans="1:48" s="153" customFormat="1" outlineLevel="1" x14ac:dyDescent="0.2">
      <c r="A102" s="165">
        <v>53</v>
      </c>
      <c r="B102" s="254">
        <v>31</v>
      </c>
      <c r="C102" s="249" t="s">
        <v>175</v>
      </c>
      <c r="D102" s="181" t="s">
        <v>89</v>
      </c>
      <c r="E102" s="196">
        <v>2</v>
      </c>
      <c r="F102" s="256"/>
      <c r="G102" s="196">
        <f t="shared" ref="G102" si="12">F102*E102</f>
        <v>0</v>
      </c>
      <c r="H102" s="163" t="s">
        <v>128</v>
      </c>
      <c r="I102" s="198" t="s">
        <v>132</v>
      </c>
      <c r="J102" s="198" t="s">
        <v>133</v>
      </c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</row>
    <row r="103" spans="1:48" s="153" customFormat="1" outlineLevel="1" x14ac:dyDescent="0.2">
      <c r="A103" s="165"/>
      <c r="B103" s="254" t="s">
        <v>126</v>
      </c>
      <c r="C103" s="249" t="s">
        <v>176</v>
      </c>
      <c r="D103" s="181" t="s">
        <v>126</v>
      </c>
      <c r="E103" s="196"/>
      <c r="F103" s="256"/>
      <c r="G103" s="196"/>
      <c r="H103" s="163"/>
      <c r="I103" s="198"/>
      <c r="J103" s="198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</row>
    <row r="104" spans="1:48" s="153" customFormat="1" outlineLevel="1" x14ac:dyDescent="0.2">
      <c r="A104" s="165">
        <v>54</v>
      </c>
      <c r="B104" s="254">
        <v>32</v>
      </c>
      <c r="C104" s="249" t="s">
        <v>177</v>
      </c>
      <c r="D104" s="181" t="s">
        <v>87</v>
      </c>
      <c r="E104" s="196">
        <v>0.1</v>
      </c>
      <c r="F104" s="256"/>
      <c r="G104" s="196">
        <f t="shared" ref="G104:G105" si="13">F104*E104</f>
        <v>0</v>
      </c>
      <c r="H104" s="163" t="s">
        <v>128</v>
      </c>
      <c r="I104" s="198" t="s">
        <v>132</v>
      </c>
      <c r="J104" s="198" t="s">
        <v>133</v>
      </c>
      <c r="K104" s="195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/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</row>
    <row r="105" spans="1:48" s="153" customFormat="1" outlineLevel="1" x14ac:dyDescent="0.2">
      <c r="A105" s="165">
        <v>55</v>
      </c>
      <c r="B105" s="254">
        <v>33</v>
      </c>
      <c r="C105" s="249" t="s">
        <v>178</v>
      </c>
      <c r="D105" s="181" t="s">
        <v>87</v>
      </c>
      <c r="E105" s="196">
        <v>0.5</v>
      </c>
      <c r="F105" s="256"/>
      <c r="G105" s="196">
        <f t="shared" si="13"/>
        <v>0</v>
      </c>
      <c r="H105" s="163" t="s">
        <v>128</v>
      </c>
      <c r="I105" s="198" t="s">
        <v>132</v>
      </c>
      <c r="J105" s="198" t="s">
        <v>133</v>
      </c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/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</row>
    <row r="106" spans="1:48" s="153" customFormat="1" outlineLevel="1" x14ac:dyDescent="0.2">
      <c r="A106" s="165"/>
      <c r="B106" s="254" t="s">
        <v>126</v>
      </c>
      <c r="C106" s="249" t="s">
        <v>179</v>
      </c>
      <c r="D106" s="181" t="s">
        <v>126</v>
      </c>
      <c r="E106" s="196"/>
      <c r="F106" s="256"/>
      <c r="G106" s="196"/>
      <c r="H106" s="163"/>
      <c r="I106" s="198"/>
      <c r="J106" s="198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</row>
    <row r="107" spans="1:48" s="153" customFormat="1" outlineLevel="1" x14ac:dyDescent="0.2">
      <c r="A107" s="165">
        <v>56</v>
      </c>
      <c r="B107" s="254">
        <v>34</v>
      </c>
      <c r="C107" s="249" t="s">
        <v>180</v>
      </c>
      <c r="D107" s="181" t="s">
        <v>87</v>
      </c>
      <c r="E107" s="196">
        <v>0.4</v>
      </c>
      <c r="F107" s="256"/>
      <c r="G107" s="196">
        <f t="shared" ref="G107" si="14">F107*E107</f>
        <v>0</v>
      </c>
      <c r="H107" s="163" t="s">
        <v>128</v>
      </c>
      <c r="I107" s="198" t="s">
        <v>132</v>
      </c>
      <c r="J107" s="198" t="s">
        <v>133</v>
      </c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</row>
    <row r="108" spans="1:48" s="153" customFormat="1" outlineLevel="1" x14ac:dyDescent="0.2">
      <c r="A108" s="165"/>
      <c r="B108" s="254" t="s">
        <v>126</v>
      </c>
      <c r="C108" s="249" t="s">
        <v>181</v>
      </c>
      <c r="D108" s="181" t="s">
        <v>126</v>
      </c>
      <c r="E108" s="196"/>
      <c r="F108" s="256"/>
      <c r="G108" s="196"/>
      <c r="H108" s="163"/>
      <c r="I108" s="198"/>
      <c r="J108" s="198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</row>
    <row r="109" spans="1:48" s="153" customFormat="1" outlineLevel="1" x14ac:dyDescent="0.2">
      <c r="A109" s="165">
        <v>57</v>
      </c>
      <c r="B109" s="254">
        <v>35</v>
      </c>
      <c r="C109" s="249" t="s">
        <v>182</v>
      </c>
      <c r="D109" s="181" t="s">
        <v>87</v>
      </c>
      <c r="E109" s="196">
        <v>3</v>
      </c>
      <c r="F109" s="256"/>
      <c r="G109" s="196">
        <f t="shared" ref="G109" si="15">F109*E109</f>
        <v>0</v>
      </c>
      <c r="H109" s="163" t="s">
        <v>128</v>
      </c>
      <c r="I109" s="198" t="s">
        <v>132</v>
      </c>
      <c r="J109" s="198" t="s">
        <v>133</v>
      </c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/>
      <c r="AH109" s="195"/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</row>
    <row r="110" spans="1:48" s="153" customFormat="1" outlineLevel="1" x14ac:dyDescent="0.2">
      <c r="A110" s="165"/>
      <c r="B110" s="254" t="s">
        <v>126</v>
      </c>
      <c r="C110" s="249" t="s">
        <v>183</v>
      </c>
      <c r="D110" s="181" t="s">
        <v>126</v>
      </c>
      <c r="E110" s="196"/>
      <c r="F110" s="256"/>
      <c r="G110" s="196"/>
      <c r="H110" s="163"/>
      <c r="I110" s="198"/>
      <c r="J110" s="198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/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</row>
    <row r="111" spans="1:48" s="153" customFormat="1" outlineLevel="1" x14ac:dyDescent="0.2">
      <c r="A111" s="165">
        <v>58</v>
      </c>
      <c r="B111" s="254">
        <v>36</v>
      </c>
      <c r="C111" s="249" t="s">
        <v>184</v>
      </c>
      <c r="D111" s="181" t="s">
        <v>87</v>
      </c>
      <c r="E111" s="196">
        <v>3</v>
      </c>
      <c r="F111" s="256"/>
      <c r="G111" s="196">
        <f t="shared" ref="G111" si="16">F111*E111</f>
        <v>0</v>
      </c>
      <c r="H111" s="163" t="s">
        <v>128</v>
      </c>
      <c r="I111" s="198" t="s">
        <v>132</v>
      </c>
      <c r="J111" s="198" t="s">
        <v>133</v>
      </c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</row>
    <row r="112" spans="1:48" s="153" customFormat="1" outlineLevel="1" x14ac:dyDescent="0.2">
      <c r="A112" s="165"/>
      <c r="B112" s="254" t="s">
        <v>126</v>
      </c>
      <c r="C112" s="249" t="s">
        <v>185</v>
      </c>
      <c r="D112" s="181" t="s">
        <v>126</v>
      </c>
      <c r="E112" s="196"/>
      <c r="F112" s="256"/>
      <c r="G112" s="196"/>
      <c r="H112" s="163"/>
      <c r="I112" s="198"/>
      <c r="J112" s="198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</row>
    <row r="113" spans="1:48" s="153" customFormat="1" outlineLevel="1" x14ac:dyDescent="0.2">
      <c r="A113" s="165">
        <v>59</v>
      </c>
      <c r="B113" s="254">
        <v>37</v>
      </c>
      <c r="C113" s="249" t="s">
        <v>186</v>
      </c>
      <c r="D113" s="181" t="s">
        <v>87</v>
      </c>
      <c r="E113" s="196">
        <v>6</v>
      </c>
      <c r="F113" s="256"/>
      <c r="G113" s="196">
        <f t="shared" ref="G113" si="17">F113*E113</f>
        <v>0</v>
      </c>
      <c r="H113" s="163" t="s">
        <v>128</v>
      </c>
      <c r="I113" s="198" t="s">
        <v>132</v>
      </c>
      <c r="J113" s="198" t="s">
        <v>133</v>
      </c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</row>
    <row r="114" spans="1:48" s="153" customFormat="1" outlineLevel="1" x14ac:dyDescent="0.2">
      <c r="A114" s="165"/>
      <c r="B114" s="254" t="s">
        <v>126</v>
      </c>
      <c r="C114" s="249" t="s">
        <v>187</v>
      </c>
      <c r="D114" s="181" t="s">
        <v>126</v>
      </c>
      <c r="E114" s="196"/>
      <c r="F114" s="256"/>
      <c r="G114" s="196"/>
      <c r="H114" s="163"/>
      <c r="I114" s="198"/>
      <c r="J114" s="198"/>
      <c r="K114" s="195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/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</row>
    <row r="115" spans="1:48" s="153" customFormat="1" outlineLevel="1" x14ac:dyDescent="0.2">
      <c r="A115" s="165">
        <v>60</v>
      </c>
      <c r="B115" s="254">
        <v>38</v>
      </c>
      <c r="C115" s="249" t="s">
        <v>315</v>
      </c>
      <c r="D115" s="181" t="s">
        <v>88</v>
      </c>
      <c r="E115" s="196">
        <v>100</v>
      </c>
      <c r="F115" s="256"/>
      <c r="G115" s="196">
        <f t="shared" ref="G115" si="18">F115*E115</f>
        <v>0</v>
      </c>
      <c r="H115" s="163" t="s">
        <v>128</v>
      </c>
      <c r="I115" s="198" t="s">
        <v>132</v>
      </c>
      <c r="J115" s="198" t="s">
        <v>133</v>
      </c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</row>
    <row r="116" spans="1:48" s="153" customFormat="1" outlineLevel="1" x14ac:dyDescent="0.2">
      <c r="A116" s="165"/>
      <c r="B116" s="254" t="s">
        <v>126</v>
      </c>
      <c r="C116" s="249" t="s">
        <v>188</v>
      </c>
      <c r="D116" s="181" t="s">
        <v>126</v>
      </c>
      <c r="E116" s="196"/>
      <c r="F116" s="256"/>
      <c r="G116" s="196"/>
      <c r="H116" s="163"/>
      <c r="I116" s="198"/>
      <c r="J116" s="198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/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</row>
    <row r="117" spans="1:48" s="153" customFormat="1" outlineLevel="1" x14ac:dyDescent="0.2">
      <c r="A117" s="165">
        <v>61</v>
      </c>
      <c r="B117" s="254">
        <v>39</v>
      </c>
      <c r="C117" s="249" t="s">
        <v>313</v>
      </c>
      <c r="D117" s="181" t="s">
        <v>88</v>
      </c>
      <c r="E117" s="196">
        <v>100</v>
      </c>
      <c r="F117" s="256"/>
      <c r="G117" s="196">
        <f t="shared" ref="G117" si="19">F117*E117</f>
        <v>0</v>
      </c>
      <c r="H117" s="163" t="s">
        <v>128</v>
      </c>
      <c r="I117" s="198" t="s">
        <v>132</v>
      </c>
      <c r="J117" s="198" t="s">
        <v>133</v>
      </c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/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</row>
    <row r="118" spans="1:48" s="153" customFormat="1" outlineLevel="1" x14ac:dyDescent="0.2">
      <c r="A118" s="165"/>
      <c r="B118" s="254" t="s">
        <v>126</v>
      </c>
      <c r="C118" s="249" t="s">
        <v>189</v>
      </c>
      <c r="D118" s="181" t="s">
        <v>126</v>
      </c>
      <c r="E118" s="196"/>
      <c r="F118" s="256"/>
      <c r="G118" s="196"/>
      <c r="H118" s="163"/>
      <c r="I118" s="198"/>
      <c r="J118" s="198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</row>
    <row r="119" spans="1:48" s="153" customFormat="1" outlineLevel="1" x14ac:dyDescent="0.2">
      <c r="A119" s="165">
        <v>62</v>
      </c>
      <c r="B119" s="254">
        <v>40</v>
      </c>
      <c r="C119" s="249" t="s">
        <v>190</v>
      </c>
      <c r="D119" s="181" t="s">
        <v>87</v>
      </c>
      <c r="E119" s="196">
        <v>4</v>
      </c>
      <c r="F119" s="256"/>
      <c r="G119" s="196">
        <f t="shared" ref="G119" si="20">F119*E119</f>
        <v>0</v>
      </c>
      <c r="H119" s="163" t="s">
        <v>128</v>
      </c>
      <c r="I119" s="198" t="s">
        <v>132</v>
      </c>
      <c r="J119" s="198" t="s">
        <v>133</v>
      </c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</row>
    <row r="120" spans="1:48" s="153" customFormat="1" outlineLevel="1" x14ac:dyDescent="0.2">
      <c r="A120" s="165"/>
      <c r="B120" s="254" t="s">
        <v>126</v>
      </c>
      <c r="C120" s="249" t="s">
        <v>191</v>
      </c>
      <c r="D120" s="181" t="s">
        <v>126</v>
      </c>
      <c r="E120" s="196"/>
      <c r="F120" s="256"/>
      <c r="G120" s="196"/>
      <c r="H120" s="163"/>
      <c r="I120" s="198"/>
      <c r="J120" s="198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</row>
    <row r="121" spans="1:48" s="153" customFormat="1" outlineLevel="1" x14ac:dyDescent="0.2">
      <c r="A121" s="165">
        <v>63</v>
      </c>
      <c r="B121" s="254">
        <v>41</v>
      </c>
      <c r="C121" s="249" t="s">
        <v>192</v>
      </c>
      <c r="D121" s="181" t="s">
        <v>88</v>
      </c>
      <c r="E121" s="196">
        <v>100</v>
      </c>
      <c r="F121" s="256"/>
      <c r="G121" s="196">
        <f t="shared" ref="G121" si="21">F121*E121</f>
        <v>0</v>
      </c>
      <c r="H121" s="163" t="s">
        <v>128</v>
      </c>
      <c r="I121" s="198" t="s">
        <v>132</v>
      </c>
      <c r="J121" s="198" t="s">
        <v>133</v>
      </c>
      <c r="K121" s="195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</row>
    <row r="122" spans="1:48" s="153" customFormat="1" outlineLevel="1" x14ac:dyDescent="0.2">
      <c r="A122" s="165"/>
      <c r="B122" s="254" t="s">
        <v>126</v>
      </c>
      <c r="C122" s="249" t="s">
        <v>193</v>
      </c>
      <c r="D122" s="181" t="s">
        <v>126</v>
      </c>
      <c r="E122" s="196"/>
      <c r="F122" s="256"/>
      <c r="G122" s="196"/>
      <c r="H122" s="163"/>
      <c r="I122" s="198"/>
      <c r="J122" s="198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5"/>
      <c r="V122" s="195"/>
      <c r="W122" s="195"/>
      <c r="X122" s="195"/>
      <c r="Y122" s="195"/>
      <c r="Z122" s="195"/>
      <c r="AA122" s="195"/>
      <c r="AB122" s="195"/>
      <c r="AC122" s="195"/>
      <c r="AD122" s="195"/>
      <c r="AE122" s="195"/>
      <c r="AF122" s="195"/>
      <c r="AG122" s="195"/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</row>
    <row r="123" spans="1:48" s="153" customFormat="1" outlineLevel="1" x14ac:dyDescent="0.2">
      <c r="A123" s="165">
        <v>64</v>
      </c>
      <c r="B123" s="254">
        <v>42</v>
      </c>
      <c r="C123" s="249" t="s">
        <v>194</v>
      </c>
      <c r="D123" s="181" t="s">
        <v>83</v>
      </c>
      <c r="E123" s="196">
        <v>1</v>
      </c>
      <c r="F123" s="256"/>
      <c r="G123" s="196">
        <f t="shared" ref="G123" si="22">F123*E123</f>
        <v>0</v>
      </c>
      <c r="H123" s="163" t="s">
        <v>128</v>
      </c>
      <c r="I123" s="198" t="s">
        <v>132</v>
      </c>
      <c r="J123" s="198" t="s">
        <v>133</v>
      </c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95"/>
      <c r="V123" s="195"/>
      <c r="W123" s="195"/>
      <c r="X123" s="195"/>
      <c r="Y123" s="195"/>
      <c r="Z123" s="195"/>
      <c r="AA123" s="195"/>
      <c r="AB123" s="195"/>
      <c r="AC123" s="195"/>
      <c r="AD123" s="195"/>
      <c r="AE123" s="195"/>
      <c r="AF123" s="195"/>
      <c r="AG123" s="195"/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</row>
    <row r="124" spans="1:48" s="153" customFormat="1" outlineLevel="1" x14ac:dyDescent="0.2">
      <c r="A124" s="165"/>
      <c r="B124" s="254" t="s">
        <v>126</v>
      </c>
      <c r="C124" s="249" t="s">
        <v>195</v>
      </c>
      <c r="D124" s="181" t="s">
        <v>126</v>
      </c>
      <c r="E124" s="196"/>
      <c r="F124" s="256"/>
      <c r="G124" s="196"/>
      <c r="H124" s="163"/>
      <c r="I124" s="198"/>
      <c r="J124" s="198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</row>
    <row r="125" spans="1:48" s="153" customFormat="1" outlineLevel="1" x14ac:dyDescent="0.2">
      <c r="A125" s="165">
        <v>65</v>
      </c>
      <c r="B125" s="254">
        <v>43</v>
      </c>
      <c r="C125" s="249" t="s">
        <v>196</v>
      </c>
      <c r="D125" s="181" t="s">
        <v>88</v>
      </c>
      <c r="E125" s="196">
        <v>100</v>
      </c>
      <c r="F125" s="256"/>
      <c r="G125" s="196">
        <f t="shared" ref="G125" si="23">F125*E125</f>
        <v>0</v>
      </c>
      <c r="H125" s="163" t="s">
        <v>128</v>
      </c>
      <c r="I125" s="198" t="s">
        <v>132</v>
      </c>
      <c r="J125" s="198" t="s">
        <v>133</v>
      </c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</row>
    <row r="126" spans="1:48" s="153" customFormat="1" outlineLevel="1" x14ac:dyDescent="0.2">
      <c r="A126" s="165"/>
      <c r="B126" s="254" t="s">
        <v>126</v>
      </c>
      <c r="C126" s="249" t="s">
        <v>312</v>
      </c>
      <c r="D126" s="181" t="s">
        <v>126</v>
      </c>
      <c r="E126" s="196"/>
      <c r="F126" s="256"/>
      <c r="G126" s="196"/>
      <c r="H126" s="163"/>
      <c r="I126" s="198"/>
      <c r="J126" s="198"/>
      <c r="K126" s="195"/>
      <c r="L126" s="195"/>
      <c r="M126" s="195"/>
      <c r="N126" s="195"/>
      <c r="O126" s="195"/>
      <c r="P126" s="195"/>
      <c r="Q126" s="195"/>
      <c r="R126" s="195"/>
      <c r="S126" s="195"/>
      <c r="T126" s="195"/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/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</row>
    <row r="127" spans="1:48" s="153" customFormat="1" outlineLevel="1" x14ac:dyDescent="0.2">
      <c r="A127" s="165">
        <v>66</v>
      </c>
      <c r="B127" s="254">
        <v>44</v>
      </c>
      <c r="C127" s="249" t="s">
        <v>197</v>
      </c>
      <c r="D127" s="181" t="s">
        <v>88</v>
      </c>
      <c r="E127" s="196">
        <v>6</v>
      </c>
      <c r="F127" s="256"/>
      <c r="G127" s="196">
        <f t="shared" ref="G127" si="24">F127*E127</f>
        <v>0</v>
      </c>
      <c r="H127" s="163" t="s">
        <v>128</v>
      </c>
      <c r="I127" s="198" t="s">
        <v>132</v>
      </c>
      <c r="J127" s="198" t="s">
        <v>133</v>
      </c>
      <c r="K127" s="195"/>
      <c r="L127" s="195"/>
      <c r="M127" s="195"/>
      <c r="N127" s="195"/>
      <c r="O127" s="195"/>
      <c r="P127" s="195"/>
      <c r="Q127" s="195"/>
      <c r="R127" s="195"/>
      <c r="S127" s="195"/>
      <c r="T127" s="195"/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  <c r="AF127" s="195"/>
      <c r="AG127" s="195"/>
      <c r="AH127" s="195"/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</row>
    <row r="128" spans="1:48" s="153" customFormat="1" outlineLevel="1" x14ac:dyDescent="0.2">
      <c r="A128" s="165"/>
      <c r="B128" s="254" t="s">
        <v>126</v>
      </c>
      <c r="C128" s="249" t="s">
        <v>198</v>
      </c>
      <c r="D128" s="181" t="s">
        <v>126</v>
      </c>
      <c r="E128" s="196"/>
      <c r="F128" s="256"/>
      <c r="G128" s="196"/>
      <c r="H128" s="163"/>
      <c r="I128" s="198"/>
      <c r="J128" s="198"/>
      <c r="K128" s="195"/>
      <c r="L128" s="195"/>
      <c r="M128" s="195"/>
      <c r="N128" s="195"/>
      <c r="O128" s="195"/>
      <c r="P128" s="195"/>
      <c r="Q128" s="195"/>
      <c r="R128" s="195"/>
      <c r="S128" s="195"/>
      <c r="T128" s="195"/>
      <c r="U128" s="195"/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/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</row>
    <row r="129" spans="1:48" s="153" customFormat="1" outlineLevel="1" x14ac:dyDescent="0.2">
      <c r="A129" s="165">
        <v>67</v>
      </c>
      <c r="B129" s="254">
        <v>45</v>
      </c>
      <c r="C129" s="249" t="s">
        <v>199</v>
      </c>
      <c r="D129" s="181" t="s">
        <v>99</v>
      </c>
      <c r="E129" s="196">
        <v>8</v>
      </c>
      <c r="F129" s="256"/>
      <c r="G129" s="196">
        <f t="shared" ref="G129" si="25">F129*E129</f>
        <v>0</v>
      </c>
      <c r="H129" s="163" t="s">
        <v>128</v>
      </c>
      <c r="I129" s="198" t="s">
        <v>132</v>
      </c>
      <c r="J129" s="198" t="s">
        <v>133</v>
      </c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/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</row>
    <row r="130" spans="1:48" s="153" customFormat="1" outlineLevel="1" x14ac:dyDescent="0.2">
      <c r="A130" s="165"/>
      <c r="B130" s="254" t="s">
        <v>126</v>
      </c>
      <c r="C130" s="249" t="s">
        <v>200</v>
      </c>
      <c r="D130" s="181" t="s">
        <v>126</v>
      </c>
      <c r="E130" s="196"/>
      <c r="F130" s="256"/>
      <c r="G130" s="196"/>
      <c r="H130" s="163"/>
      <c r="I130" s="198"/>
      <c r="J130" s="198"/>
      <c r="K130" s="195"/>
      <c r="L130" s="195"/>
      <c r="M130" s="195"/>
      <c r="N130" s="195"/>
      <c r="O130" s="195"/>
      <c r="P130" s="195"/>
      <c r="Q130" s="195"/>
      <c r="R130" s="195"/>
      <c r="S130" s="195"/>
      <c r="T130" s="195"/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  <c r="AF130" s="195"/>
      <c r="AG130" s="195"/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</row>
    <row r="131" spans="1:48" s="153" customFormat="1" outlineLevel="1" x14ac:dyDescent="0.2">
      <c r="A131" s="165">
        <v>68</v>
      </c>
      <c r="B131" s="254">
        <v>46</v>
      </c>
      <c r="C131" s="249" t="s">
        <v>201</v>
      </c>
      <c r="D131" s="181" t="s">
        <v>89</v>
      </c>
      <c r="E131" s="196">
        <v>50</v>
      </c>
      <c r="F131" s="256"/>
      <c r="G131" s="196">
        <f t="shared" ref="G131:G132" si="26">F131*E131</f>
        <v>0</v>
      </c>
      <c r="H131" s="163" t="s">
        <v>128</v>
      </c>
      <c r="I131" s="198" t="s">
        <v>132</v>
      </c>
      <c r="J131" s="198" t="s">
        <v>133</v>
      </c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5"/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/>
      <c r="AF131" s="195"/>
      <c r="AG131" s="195"/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</row>
    <row r="132" spans="1:48" s="153" customFormat="1" outlineLevel="1" x14ac:dyDescent="0.2">
      <c r="A132" s="165">
        <v>69</v>
      </c>
      <c r="B132" s="254">
        <v>47</v>
      </c>
      <c r="C132" s="249" t="s">
        <v>202</v>
      </c>
      <c r="D132" s="181" t="s">
        <v>89</v>
      </c>
      <c r="E132" s="196">
        <v>50</v>
      </c>
      <c r="F132" s="256"/>
      <c r="G132" s="196">
        <f t="shared" si="26"/>
        <v>0</v>
      </c>
      <c r="H132" s="163" t="s">
        <v>128</v>
      </c>
      <c r="I132" s="198" t="s">
        <v>132</v>
      </c>
      <c r="J132" s="198" t="s">
        <v>133</v>
      </c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5"/>
      <c r="V132" s="195"/>
      <c r="W132" s="195"/>
      <c r="X132" s="195"/>
      <c r="Y132" s="195"/>
      <c r="Z132" s="195"/>
      <c r="AA132" s="195"/>
      <c r="AB132" s="195"/>
      <c r="AC132" s="195"/>
      <c r="AD132" s="195"/>
      <c r="AE132" s="195"/>
      <c r="AF132" s="195"/>
      <c r="AG132" s="195"/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</row>
    <row r="133" spans="1:48" s="153" customFormat="1" outlineLevel="1" x14ac:dyDescent="0.2">
      <c r="A133" s="165"/>
      <c r="B133" s="254" t="s">
        <v>126</v>
      </c>
      <c r="C133" s="249" t="s">
        <v>203</v>
      </c>
      <c r="D133" s="181" t="s">
        <v>126</v>
      </c>
      <c r="E133" s="196"/>
      <c r="F133" s="256"/>
      <c r="G133" s="196"/>
      <c r="H133" s="163"/>
      <c r="I133" s="198"/>
      <c r="J133" s="198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/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</row>
    <row r="134" spans="1:48" s="153" customFormat="1" outlineLevel="1" x14ac:dyDescent="0.2">
      <c r="A134" s="165">
        <v>70</v>
      </c>
      <c r="B134" s="254">
        <v>48</v>
      </c>
      <c r="C134" s="249" t="s">
        <v>204</v>
      </c>
      <c r="D134" s="181" t="s">
        <v>89</v>
      </c>
      <c r="E134" s="196">
        <v>1.5</v>
      </c>
      <c r="F134" s="256"/>
      <c r="G134" s="196">
        <f t="shared" ref="G134" si="27">F134*E134</f>
        <v>0</v>
      </c>
      <c r="H134" s="163" t="s">
        <v>128</v>
      </c>
      <c r="I134" s="198" t="s">
        <v>132</v>
      </c>
      <c r="J134" s="198" t="s">
        <v>133</v>
      </c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5"/>
      <c r="V134" s="195"/>
      <c r="W134" s="195"/>
      <c r="X134" s="195"/>
      <c r="Y134" s="195"/>
      <c r="Z134" s="195"/>
      <c r="AA134" s="195"/>
      <c r="AB134" s="195"/>
      <c r="AC134" s="195"/>
      <c r="AD134" s="195"/>
      <c r="AE134" s="195"/>
      <c r="AF134" s="195"/>
      <c r="AG134" s="195"/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</row>
    <row r="135" spans="1:48" s="153" customFormat="1" outlineLevel="1" x14ac:dyDescent="0.2">
      <c r="A135" s="165"/>
      <c r="B135" s="254" t="s">
        <v>126</v>
      </c>
      <c r="C135" s="249" t="s">
        <v>205</v>
      </c>
      <c r="D135" s="181" t="s">
        <v>126</v>
      </c>
      <c r="E135" s="196"/>
      <c r="F135" s="256"/>
      <c r="G135" s="196"/>
      <c r="H135" s="163"/>
      <c r="I135" s="198"/>
      <c r="J135" s="198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5"/>
      <c r="V135" s="195"/>
      <c r="W135" s="195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/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</row>
    <row r="136" spans="1:48" s="153" customFormat="1" outlineLevel="1" x14ac:dyDescent="0.2">
      <c r="A136" s="165">
        <v>71</v>
      </c>
      <c r="B136" s="254">
        <v>49</v>
      </c>
      <c r="C136" s="249" t="s">
        <v>291</v>
      </c>
      <c r="D136" s="181" t="s">
        <v>88</v>
      </c>
      <c r="E136" s="196">
        <v>100</v>
      </c>
      <c r="F136" s="256"/>
      <c r="G136" s="196">
        <f t="shared" ref="G136:G137" si="28">F136*E136</f>
        <v>0</v>
      </c>
      <c r="H136" s="163" t="s">
        <v>128</v>
      </c>
      <c r="I136" s="198" t="s">
        <v>132</v>
      </c>
      <c r="J136" s="198" t="s">
        <v>133</v>
      </c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5"/>
      <c r="V136" s="195"/>
      <c r="W136" s="195"/>
      <c r="X136" s="195"/>
      <c r="Y136" s="195"/>
      <c r="Z136" s="195"/>
      <c r="AA136" s="195"/>
      <c r="AB136" s="195"/>
      <c r="AC136" s="195"/>
      <c r="AD136" s="195"/>
      <c r="AE136" s="195"/>
      <c r="AF136" s="195"/>
      <c r="AG136" s="195"/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</row>
    <row r="137" spans="1:48" s="153" customFormat="1" outlineLevel="1" x14ac:dyDescent="0.2">
      <c r="A137" s="165">
        <v>72</v>
      </c>
      <c r="B137" s="254">
        <v>50</v>
      </c>
      <c r="C137" s="249" t="s">
        <v>292</v>
      </c>
      <c r="D137" s="181" t="s">
        <v>88</v>
      </c>
      <c r="E137" s="196">
        <v>120</v>
      </c>
      <c r="F137" s="256"/>
      <c r="G137" s="196">
        <f t="shared" si="28"/>
        <v>0</v>
      </c>
      <c r="H137" s="163" t="s">
        <v>128</v>
      </c>
      <c r="I137" s="198" t="s">
        <v>132</v>
      </c>
      <c r="J137" s="198" t="s">
        <v>133</v>
      </c>
      <c r="K137" s="195"/>
      <c r="L137" s="195"/>
      <c r="M137" s="195"/>
      <c r="N137" s="195"/>
      <c r="O137" s="195"/>
      <c r="P137" s="195"/>
      <c r="Q137" s="195"/>
      <c r="R137" s="195"/>
      <c r="S137" s="195"/>
      <c r="T137" s="195"/>
      <c r="U137" s="195"/>
      <c r="V137" s="195"/>
      <c r="W137" s="195"/>
      <c r="X137" s="195"/>
      <c r="Y137" s="195"/>
      <c r="Z137" s="195"/>
      <c r="AA137" s="195"/>
      <c r="AB137" s="195"/>
      <c r="AC137" s="195"/>
      <c r="AD137" s="195"/>
      <c r="AE137" s="195"/>
      <c r="AF137" s="195"/>
      <c r="AG137" s="195"/>
      <c r="AH137" s="195"/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</row>
    <row r="138" spans="1:48" s="153" customFormat="1" outlineLevel="1" x14ac:dyDescent="0.2">
      <c r="A138" s="165"/>
      <c r="B138" s="254" t="s">
        <v>126</v>
      </c>
      <c r="C138" s="249" t="s">
        <v>206</v>
      </c>
      <c r="D138" s="181" t="s">
        <v>126</v>
      </c>
      <c r="E138" s="196"/>
      <c r="F138" s="256"/>
      <c r="G138" s="196"/>
      <c r="H138" s="163"/>
      <c r="I138" s="198"/>
      <c r="J138" s="198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5"/>
      <c r="V138" s="195"/>
      <c r="W138" s="195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/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</row>
    <row r="139" spans="1:48" s="153" customFormat="1" outlineLevel="1" x14ac:dyDescent="0.2">
      <c r="A139" s="165">
        <v>73</v>
      </c>
      <c r="B139" s="254">
        <v>51</v>
      </c>
      <c r="C139" s="249" t="s">
        <v>207</v>
      </c>
      <c r="D139" s="181" t="s">
        <v>88</v>
      </c>
      <c r="E139" s="196">
        <v>4</v>
      </c>
      <c r="F139" s="256"/>
      <c r="G139" s="196">
        <f t="shared" ref="G139" si="29">F139*E139</f>
        <v>0</v>
      </c>
      <c r="H139" s="163" t="s">
        <v>128</v>
      </c>
      <c r="I139" s="198" t="s">
        <v>132</v>
      </c>
      <c r="J139" s="198" t="s">
        <v>133</v>
      </c>
      <c r="K139" s="195"/>
      <c r="L139" s="195"/>
      <c r="M139" s="195"/>
      <c r="N139" s="195"/>
      <c r="O139" s="195"/>
      <c r="P139" s="195"/>
      <c r="Q139" s="195"/>
      <c r="R139" s="195"/>
      <c r="S139" s="195"/>
      <c r="T139" s="195"/>
      <c r="U139" s="195"/>
      <c r="V139" s="195"/>
      <c r="W139" s="195"/>
      <c r="X139" s="195"/>
      <c r="Y139" s="195"/>
      <c r="Z139" s="195"/>
      <c r="AA139" s="195"/>
      <c r="AB139" s="195"/>
      <c r="AC139" s="195"/>
      <c r="AD139" s="195"/>
      <c r="AE139" s="195"/>
      <c r="AF139" s="195"/>
      <c r="AG139" s="195"/>
      <c r="AH139" s="195"/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</row>
    <row r="140" spans="1:48" s="153" customFormat="1" outlineLevel="1" x14ac:dyDescent="0.2">
      <c r="A140" s="165"/>
      <c r="B140" s="254" t="s">
        <v>126</v>
      </c>
      <c r="C140" s="249" t="s">
        <v>208</v>
      </c>
      <c r="D140" s="181" t="s">
        <v>126</v>
      </c>
      <c r="E140" s="196"/>
      <c r="F140" s="256"/>
      <c r="G140" s="196"/>
      <c r="H140" s="163"/>
      <c r="I140" s="198"/>
      <c r="J140" s="198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5"/>
      <c r="V140" s="195"/>
      <c r="W140" s="195"/>
      <c r="X140" s="195"/>
      <c r="Y140" s="195"/>
      <c r="Z140" s="195"/>
      <c r="AA140" s="195"/>
      <c r="AB140" s="195"/>
      <c r="AC140" s="195"/>
      <c r="AD140" s="195"/>
      <c r="AE140" s="195"/>
      <c r="AF140" s="195"/>
      <c r="AG140" s="195"/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</row>
    <row r="141" spans="1:48" s="153" customFormat="1" outlineLevel="1" x14ac:dyDescent="0.2">
      <c r="A141" s="165">
        <v>74</v>
      </c>
      <c r="B141" s="254">
        <v>52</v>
      </c>
      <c r="C141" s="249" t="s">
        <v>342</v>
      </c>
      <c r="D141" s="181" t="s">
        <v>298</v>
      </c>
      <c r="E141" s="196">
        <v>1</v>
      </c>
      <c r="F141" s="256"/>
      <c r="G141" s="196">
        <f t="shared" ref="G141" si="30">F141*E141</f>
        <v>0</v>
      </c>
      <c r="H141" s="163" t="s">
        <v>128</v>
      </c>
      <c r="I141" s="198" t="s">
        <v>132</v>
      </c>
      <c r="J141" s="198" t="s">
        <v>133</v>
      </c>
      <c r="K141" s="195"/>
      <c r="L141" s="195"/>
      <c r="M141" s="195"/>
      <c r="N141" s="195"/>
      <c r="O141" s="195"/>
      <c r="P141" s="195"/>
      <c r="Q141" s="195"/>
      <c r="R141" s="195"/>
      <c r="S141" s="195"/>
      <c r="T141" s="195"/>
      <c r="U141" s="195"/>
      <c r="V141" s="195"/>
      <c r="W141" s="195"/>
      <c r="X141" s="195"/>
      <c r="Y141" s="195"/>
      <c r="Z141" s="195"/>
      <c r="AA141" s="195"/>
      <c r="AB141" s="195"/>
      <c r="AC141" s="195"/>
      <c r="AD141" s="195"/>
      <c r="AE141" s="195"/>
      <c r="AF141" s="195"/>
      <c r="AG141" s="195"/>
      <c r="AH141" s="195"/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</row>
    <row r="142" spans="1:48" s="153" customFormat="1" outlineLevel="1" x14ac:dyDescent="0.2">
      <c r="A142" s="165">
        <v>75</v>
      </c>
      <c r="B142" s="254">
        <v>53</v>
      </c>
      <c r="C142" s="249" t="s">
        <v>209</v>
      </c>
      <c r="D142" s="181" t="s">
        <v>88</v>
      </c>
      <c r="E142" s="196">
        <v>4</v>
      </c>
      <c r="F142" s="256"/>
      <c r="G142" s="196">
        <f t="shared" ref="G142" si="31">F142*E142</f>
        <v>0</v>
      </c>
      <c r="H142" s="163" t="s">
        <v>128</v>
      </c>
      <c r="I142" s="198" t="s">
        <v>132</v>
      </c>
      <c r="J142" s="198" t="s">
        <v>133</v>
      </c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  <c r="V142" s="195"/>
      <c r="W142" s="195"/>
      <c r="X142" s="195"/>
      <c r="Y142" s="195"/>
      <c r="Z142" s="195"/>
      <c r="AA142" s="195"/>
      <c r="AB142" s="195"/>
      <c r="AC142" s="195"/>
      <c r="AD142" s="195"/>
      <c r="AE142" s="195"/>
      <c r="AF142" s="195"/>
      <c r="AG142" s="195"/>
      <c r="AH142" s="195"/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</row>
    <row r="143" spans="1:48" s="153" customFormat="1" outlineLevel="1" x14ac:dyDescent="0.2">
      <c r="A143" s="165"/>
      <c r="B143" s="254"/>
      <c r="C143" s="249"/>
      <c r="D143" s="181"/>
      <c r="E143" s="196"/>
      <c r="F143" s="256"/>
      <c r="G143" s="196">
        <f t="shared" ref="G143:G146" si="32">ROUND(E143*F143,2)</f>
        <v>0</v>
      </c>
      <c r="H143" s="163"/>
      <c r="I143" s="198"/>
      <c r="J143" s="198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5"/>
      <c r="V143" s="195"/>
      <c r="W143" s="195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/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</row>
    <row r="144" spans="1:48" s="153" customFormat="1" outlineLevel="1" x14ac:dyDescent="0.2">
      <c r="A144" s="165"/>
      <c r="B144" s="254"/>
      <c r="C144" s="253" t="s">
        <v>210</v>
      </c>
      <c r="D144" s="181"/>
      <c r="E144" s="196"/>
      <c r="F144" s="256"/>
      <c r="G144" s="196">
        <f t="shared" si="32"/>
        <v>0</v>
      </c>
      <c r="H144" s="163"/>
      <c r="I144" s="198"/>
      <c r="J144" s="198"/>
      <c r="K144" s="195"/>
      <c r="L144" s="195"/>
      <c r="M144" s="195"/>
      <c r="N144" s="195"/>
      <c r="O144" s="195"/>
      <c r="P144" s="195"/>
      <c r="Q144" s="195"/>
      <c r="R144" s="195"/>
      <c r="S144" s="195"/>
      <c r="T144" s="195"/>
      <c r="U144" s="195"/>
      <c r="V144" s="195"/>
      <c r="W144" s="195"/>
      <c r="X144" s="195"/>
      <c r="Y144" s="195"/>
      <c r="Z144" s="195"/>
      <c r="AA144" s="195"/>
      <c r="AB144" s="195"/>
      <c r="AC144" s="195"/>
      <c r="AD144" s="195"/>
      <c r="AE144" s="195"/>
      <c r="AF144" s="195"/>
      <c r="AG144" s="195"/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</row>
    <row r="145" spans="1:48" s="153" customFormat="1" outlineLevel="1" x14ac:dyDescent="0.2">
      <c r="A145" s="165">
        <v>76</v>
      </c>
      <c r="B145" s="254">
        <v>54</v>
      </c>
      <c r="C145" s="249" t="s">
        <v>211</v>
      </c>
      <c r="D145" s="181" t="s">
        <v>83</v>
      </c>
      <c r="E145" s="196">
        <v>1</v>
      </c>
      <c r="F145" s="256"/>
      <c r="G145" s="196">
        <f t="shared" si="32"/>
        <v>0</v>
      </c>
      <c r="H145" s="163" t="s">
        <v>128</v>
      </c>
      <c r="I145" s="198" t="s">
        <v>130</v>
      </c>
      <c r="J145" s="198" t="s">
        <v>133</v>
      </c>
      <c r="K145" s="195"/>
      <c r="L145" s="195"/>
      <c r="M145" s="195"/>
      <c r="N145" s="195"/>
      <c r="O145" s="195"/>
      <c r="P145" s="195"/>
      <c r="Q145" s="195"/>
      <c r="R145" s="195"/>
      <c r="S145" s="195"/>
      <c r="T145" s="195"/>
      <c r="U145" s="195"/>
      <c r="V145" s="195"/>
      <c r="W145" s="195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/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</row>
    <row r="146" spans="1:48" s="153" customFormat="1" outlineLevel="1" x14ac:dyDescent="0.2">
      <c r="A146" s="165">
        <v>77</v>
      </c>
      <c r="B146" s="254">
        <v>55</v>
      </c>
      <c r="C146" s="249" t="s">
        <v>212</v>
      </c>
      <c r="D146" s="181" t="s">
        <v>83</v>
      </c>
      <c r="E146" s="196">
        <v>1</v>
      </c>
      <c r="F146" s="256"/>
      <c r="G146" s="196">
        <f t="shared" si="32"/>
        <v>0</v>
      </c>
      <c r="H146" s="163" t="s">
        <v>128</v>
      </c>
      <c r="I146" s="198" t="s">
        <v>130</v>
      </c>
      <c r="J146" s="198" t="s">
        <v>133</v>
      </c>
      <c r="K146" s="195"/>
      <c r="L146" s="195"/>
      <c r="M146" s="195"/>
      <c r="N146" s="195"/>
      <c r="O146" s="195"/>
      <c r="P146" s="195"/>
      <c r="Q146" s="195"/>
      <c r="R146" s="195"/>
      <c r="S146" s="195"/>
      <c r="T146" s="195"/>
      <c r="U146" s="195"/>
      <c r="V146" s="195"/>
      <c r="W146" s="195"/>
      <c r="X146" s="195"/>
      <c r="Y146" s="195"/>
      <c r="Z146" s="195"/>
      <c r="AA146" s="195"/>
      <c r="AB146" s="195"/>
      <c r="AC146" s="195"/>
      <c r="AD146" s="195"/>
      <c r="AE146" s="195"/>
      <c r="AF146" s="195"/>
      <c r="AG146" s="195"/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</row>
    <row r="147" spans="1:48" x14ac:dyDescent="0.2">
      <c r="A147" s="166" t="s">
        <v>79</v>
      </c>
      <c r="B147" s="168" t="s">
        <v>61</v>
      </c>
      <c r="C147" s="172" t="s">
        <v>62</v>
      </c>
      <c r="D147" s="182"/>
      <c r="E147" s="160"/>
      <c r="F147" s="246">
        <v>0</v>
      </c>
      <c r="G147" s="143">
        <f>SUM(G148:G195)</f>
        <v>0</v>
      </c>
      <c r="H147" s="164"/>
      <c r="I147" s="164"/>
      <c r="J147" s="164"/>
      <c r="K147" s="195"/>
      <c r="S147" t="s">
        <v>80</v>
      </c>
    </row>
    <row r="148" spans="1:48" s="153" customFormat="1" x14ac:dyDescent="0.2">
      <c r="A148" s="165"/>
      <c r="B148" s="254"/>
      <c r="C148" s="249" t="s">
        <v>213</v>
      </c>
      <c r="D148" s="181"/>
      <c r="E148" s="196"/>
      <c r="F148" s="247"/>
      <c r="G148" s="196"/>
      <c r="H148" s="163"/>
      <c r="I148" s="198"/>
      <c r="J148" s="198"/>
      <c r="K148" s="195"/>
    </row>
    <row r="149" spans="1:48" s="153" customFormat="1" x14ac:dyDescent="0.2">
      <c r="A149" s="165">
        <v>78</v>
      </c>
      <c r="B149" s="254">
        <v>1</v>
      </c>
      <c r="C149" s="249" t="s">
        <v>287</v>
      </c>
      <c r="D149" s="181" t="s">
        <v>83</v>
      </c>
      <c r="E149" s="196">
        <v>1</v>
      </c>
      <c r="F149" s="247"/>
      <c r="G149" s="196">
        <f t="shared" ref="G149:G170" si="33">ROUND(E149*F149,2)</f>
        <v>0</v>
      </c>
      <c r="H149" s="163" t="s">
        <v>128</v>
      </c>
      <c r="I149" s="198" t="s">
        <v>132</v>
      </c>
      <c r="J149" s="198" t="s">
        <v>133</v>
      </c>
      <c r="K149" s="195"/>
    </row>
    <row r="150" spans="1:48" s="153" customFormat="1" ht="26.25" customHeight="1" x14ac:dyDescent="0.2">
      <c r="A150" s="165">
        <v>79</v>
      </c>
      <c r="B150" s="254">
        <v>2</v>
      </c>
      <c r="C150" s="249" t="s">
        <v>288</v>
      </c>
      <c r="D150" s="181" t="s">
        <v>83</v>
      </c>
      <c r="E150" s="196">
        <v>1</v>
      </c>
      <c r="F150" s="256"/>
      <c r="G150" s="196">
        <f t="shared" si="33"/>
        <v>0</v>
      </c>
      <c r="H150" s="163" t="s">
        <v>128</v>
      </c>
      <c r="I150" s="198" t="s">
        <v>132</v>
      </c>
      <c r="J150" s="198" t="s">
        <v>133</v>
      </c>
      <c r="K150" s="195"/>
    </row>
    <row r="151" spans="1:48" s="153" customFormat="1" ht="70.5" customHeight="1" x14ac:dyDescent="0.2">
      <c r="A151" s="165">
        <v>80</v>
      </c>
      <c r="B151" s="254">
        <v>3</v>
      </c>
      <c r="C151" s="249" t="s">
        <v>301</v>
      </c>
      <c r="D151" s="181" t="s">
        <v>83</v>
      </c>
      <c r="E151" s="196">
        <v>1</v>
      </c>
      <c r="F151" s="256"/>
      <c r="G151" s="196">
        <f t="shared" si="33"/>
        <v>0</v>
      </c>
      <c r="H151" s="248" t="s">
        <v>128</v>
      </c>
      <c r="I151" s="198" t="s">
        <v>132</v>
      </c>
      <c r="J151" s="198" t="s">
        <v>133</v>
      </c>
      <c r="K151" s="195"/>
    </row>
    <row r="152" spans="1:48" s="153" customFormat="1" x14ac:dyDescent="0.2">
      <c r="A152" s="165">
        <v>81</v>
      </c>
      <c r="B152" s="254">
        <v>4</v>
      </c>
      <c r="C152" s="249" t="s">
        <v>299</v>
      </c>
      <c r="D152" s="181" t="s">
        <v>300</v>
      </c>
      <c r="E152" s="196">
        <v>1</v>
      </c>
      <c r="F152" s="256"/>
      <c r="G152" s="196">
        <f t="shared" si="33"/>
        <v>0</v>
      </c>
      <c r="H152" s="163" t="s">
        <v>128</v>
      </c>
      <c r="I152" s="198" t="s">
        <v>132</v>
      </c>
      <c r="J152" s="198" t="s">
        <v>133</v>
      </c>
      <c r="K152" s="195"/>
    </row>
    <row r="153" spans="1:48" s="153" customFormat="1" ht="71.25" customHeight="1" x14ac:dyDescent="0.2">
      <c r="A153" s="165">
        <v>82</v>
      </c>
      <c r="B153" s="254">
        <v>5</v>
      </c>
      <c r="C153" s="249" t="s">
        <v>307</v>
      </c>
      <c r="D153" s="181" t="s">
        <v>298</v>
      </c>
      <c r="E153" s="196">
        <v>1</v>
      </c>
      <c r="F153" s="256"/>
      <c r="G153" s="196">
        <f t="shared" ref="G153:G157" si="34">ROUND(E153*F153,2)</f>
        <v>0</v>
      </c>
      <c r="H153" s="163" t="s">
        <v>128</v>
      </c>
      <c r="I153" s="198" t="s">
        <v>132</v>
      </c>
      <c r="J153" s="198" t="s">
        <v>133</v>
      </c>
      <c r="K153" s="195"/>
    </row>
    <row r="154" spans="1:48" s="153" customFormat="1" ht="48.75" customHeight="1" x14ac:dyDescent="0.2">
      <c r="A154" s="165">
        <v>83</v>
      </c>
      <c r="B154" s="254">
        <v>6</v>
      </c>
      <c r="C154" s="249" t="s">
        <v>297</v>
      </c>
      <c r="D154" s="181" t="s">
        <v>298</v>
      </c>
      <c r="E154" s="196">
        <v>1</v>
      </c>
      <c r="F154" s="256"/>
      <c r="G154" s="196">
        <f t="shared" si="34"/>
        <v>0</v>
      </c>
      <c r="H154" s="248" t="s">
        <v>128</v>
      </c>
      <c r="I154" s="198" t="s">
        <v>132</v>
      </c>
      <c r="J154" s="198" t="s">
        <v>133</v>
      </c>
      <c r="K154" s="195"/>
    </row>
    <row r="155" spans="1:48" s="153" customFormat="1" ht="56.25" x14ac:dyDescent="0.2">
      <c r="A155" s="165">
        <v>84</v>
      </c>
      <c r="B155" s="254">
        <v>7</v>
      </c>
      <c r="C155" s="249" t="s">
        <v>302</v>
      </c>
      <c r="D155" s="181" t="s">
        <v>298</v>
      </c>
      <c r="E155" s="196">
        <v>1</v>
      </c>
      <c r="F155" s="256"/>
      <c r="G155" s="196">
        <f t="shared" si="34"/>
        <v>0</v>
      </c>
      <c r="H155" s="163" t="s">
        <v>128</v>
      </c>
      <c r="I155" s="198" t="s">
        <v>132</v>
      </c>
      <c r="J155" s="198" t="s">
        <v>133</v>
      </c>
      <c r="K155" s="195"/>
    </row>
    <row r="156" spans="1:48" s="153" customFormat="1" ht="22.5" x14ac:dyDescent="0.2">
      <c r="A156" s="165">
        <v>85</v>
      </c>
      <c r="B156" s="254">
        <v>8</v>
      </c>
      <c r="C156" s="249" t="s">
        <v>305</v>
      </c>
      <c r="D156" s="181" t="s">
        <v>298</v>
      </c>
      <c r="E156" s="196">
        <v>1</v>
      </c>
      <c r="F156" s="256"/>
      <c r="G156" s="196">
        <f t="shared" si="34"/>
        <v>0</v>
      </c>
      <c r="H156" s="163" t="s">
        <v>128</v>
      </c>
      <c r="I156" s="198" t="s">
        <v>132</v>
      </c>
      <c r="J156" s="198" t="s">
        <v>133</v>
      </c>
      <c r="K156" s="195"/>
    </row>
    <row r="157" spans="1:48" s="153" customFormat="1" ht="22.5" x14ac:dyDescent="0.2">
      <c r="A157" s="165">
        <v>86</v>
      </c>
      <c r="B157" s="254">
        <v>9</v>
      </c>
      <c r="C157" s="249" t="s">
        <v>306</v>
      </c>
      <c r="D157" s="181" t="s">
        <v>298</v>
      </c>
      <c r="E157" s="196">
        <v>1</v>
      </c>
      <c r="F157" s="256"/>
      <c r="G157" s="196">
        <f t="shared" si="34"/>
        <v>0</v>
      </c>
      <c r="H157" s="163" t="s">
        <v>128</v>
      </c>
      <c r="I157" s="198" t="s">
        <v>132</v>
      </c>
      <c r="J157" s="198" t="s">
        <v>133</v>
      </c>
      <c r="K157" s="195"/>
    </row>
    <row r="158" spans="1:48" s="153" customFormat="1" ht="22.5" x14ac:dyDescent="0.2">
      <c r="A158" s="165">
        <v>87</v>
      </c>
      <c r="B158" s="254">
        <v>10</v>
      </c>
      <c r="C158" s="249" t="s">
        <v>329</v>
      </c>
      <c r="D158" s="181" t="s">
        <v>298</v>
      </c>
      <c r="E158" s="196">
        <v>1</v>
      </c>
      <c r="F158" s="256"/>
      <c r="G158" s="196">
        <f t="shared" ref="G158:G160" si="35">ROUND(E158*F158,2)</f>
        <v>0</v>
      </c>
      <c r="H158" s="163" t="s">
        <v>128</v>
      </c>
      <c r="I158" s="198" t="s">
        <v>132</v>
      </c>
      <c r="J158" s="198" t="s">
        <v>133</v>
      </c>
      <c r="K158" s="195"/>
    </row>
    <row r="159" spans="1:48" s="153" customFormat="1" x14ac:dyDescent="0.2">
      <c r="A159" s="165">
        <v>88</v>
      </c>
      <c r="B159" s="254">
        <v>11</v>
      </c>
      <c r="C159" s="249" t="s">
        <v>330</v>
      </c>
      <c r="D159" s="181" t="s">
        <v>298</v>
      </c>
      <c r="E159" s="196">
        <v>2</v>
      </c>
      <c r="F159" s="256"/>
      <c r="G159" s="196">
        <f t="shared" si="35"/>
        <v>0</v>
      </c>
      <c r="H159" s="163" t="s">
        <v>128</v>
      </c>
      <c r="I159" s="198" t="s">
        <v>132</v>
      </c>
      <c r="J159" s="198" t="s">
        <v>133</v>
      </c>
      <c r="K159" s="195"/>
    </row>
    <row r="160" spans="1:48" s="153" customFormat="1" x14ac:dyDescent="0.2">
      <c r="A160" s="165">
        <v>89</v>
      </c>
      <c r="B160" s="254">
        <v>12</v>
      </c>
      <c r="C160" s="249" t="s">
        <v>331</v>
      </c>
      <c r="D160" s="181" t="s">
        <v>298</v>
      </c>
      <c r="E160" s="196">
        <v>2</v>
      </c>
      <c r="F160" s="256"/>
      <c r="G160" s="196">
        <f t="shared" si="35"/>
        <v>0</v>
      </c>
      <c r="H160" s="163" t="s">
        <v>128</v>
      </c>
      <c r="I160" s="198" t="s">
        <v>132</v>
      </c>
      <c r="J160" s="198" t="s">
        <v>133</v>
      </c>
      <c r="K160" s="195"/>
    </row>
    <row r="161" spans="1:11" s="153" customFormat="1" x14ac:dyDescent="0.2">
      <c r="A161" s="165">
        <v>90</v>
      </c>
      <c r="B161" s="167"/>
      <c r="C161" s="249" t="s">
        <v>214</v>
      </c>
      <c r="D161" s="181"/>
      <c r="E161" s="196"/>
      <c r="F161" s="256"/>
      <c r="G161" s="196">
        <f t="shared" si="33"/>
        <v>0</v>
      </c>
      <c r="H161" s="163"/>
      <c r="I161" s="198"/>
      <c r="J161" s="198"/>
      <c r="K161" s="195"/>
    </row>
    <row r="162" spans="1:11" s="153" customFormat="1" x14ac:dyDescent="0.2">
      <c r="A162" s="165">
        <v>91</v>
      </c>
      <c r="B162" s="254">
        <v>13</v>
      </c>
      <c r="C162" s="249" t="s">
        <v>340</v>
      </c>
      <c r="D162" s="181" t="s">
        <v>88</v>
      </c>
      <c r="E162" s="196">
        <v>140</v>
      </c>
      <c r="F162" s="256"/>
      <c r="G162" s="196">
        <f t="shared" ref="G162" si="36">ROUND(E162*F162,2)</f>
        <v>0</v>
      </c>
      <c r="H162" s="163" t="s">
        <v>128</v>
      </c>
      <c r="I162" s="198" t="s">
        <v>132</v>
      </c>
      <c r="J162" s="198" t="s">
        <v>133</v>
      </c>
      <c r="K162" s="195"/>
    </row>
    <row r="163" spans="1:11" s="153" customFormat="1" x14ac:dyDescent="0.2">
      <c r="A163" s="165">
        <v>92</v>
      </c>
      <c r="B163" s="254">
        <v>14</v>
      </c>
      <c r="C163" s="249" t="s">
        <v>286</v>
      </c>
      <c r="D163" s="181" t="s">
        <v>88</v>
      </c>
      <c r="E163" s="196">
        <v>100</v>
      </c>
      <c r="F163" s="256"/>
      <c r="G163" s="196">
        <f t="shared" si="33"/>
        <v>0</v>
      </c>
      <c r="H163" s="163" t="s">
        <v>128</v>
      </c>
      <c r="I163" s="198" t="s">
        <v>132</v>
      </c>
      <c r="J163" s="198" t="s">
        <v>133</v>
      </c>
      <c r="K163" s="195"/>
    </row>
    <row r="164" spans="1:11" s="153" customFormat="1" x14ac:dyDescent="0.2">
      <c r="A164" s="165">
        <v>93</v>
      </c>
      <c r="B164" s="254">
        <v>15</v>
      </c>
      <c r="C164" s="249" t="s">
        <v>215</v>
      </c>
      <c r="D164" s="181" t="s">
        <v>88</v>
      </c>
      <c r="E164" s="196">
        <v>100</v>
      </c>
      <c r="F164" s="256"/>
      <c r="G164" s="196">
        <f t="shared" si="33"/>
        <v>0</v>
      </c>
      <c r="H164" s="163" t="s">
        <v>128</v>
      </c>
      <c r="I164" s="198" t="s">
        <v>132</v>
      </c>
      <c r="J164" s="198" t="s">
        <v>133</v>
      </c>
      <c r="K164" s="195"/>
    </row>
    <row r="165" spans="1:11" s="153" customFormat="1" x14ac:dyDescent="0.2">
      <c r="A165" s="165">
        <v>94</v>
      </c>
      <c r="B165" s="254">
        <v>16</v>
      </c>
      <c r="C165" s="249" t="s">
        <v>341</v>
      </c>
      <c r="D165" s="181" t="s">
        <v>298</v>
      </c>
      <c r="E165" s="196">
        <v>1</v>
      </c>
      <c r="F165" s="256"/>
      <c r="G165" s="196">
        <f t="shared" ref="G165" si="37">ROUND(E165*F165,2)</f>
        <v>0</v>
      </c>
      <c r="H165" s="163" t="s">
        <v>128</v>
      </c>
      <c r="I165" s="198" t="s">
        <v>132</v>
      </c>
      <c r="J165" s="198" t="s">
        <v>133</v>
      </c>
      <c r="K165" s="195"/>
    </row>
    <row r="166" spans="1:11" s="153" customFormat="1" x14ac:dyDescent="0.2">
      <c r="A166" s="165">
        <v>95</v>
      </c>
      <c r="B166" s="254">
        <v>16</v>
      </c>
      <c r="C166" s="249" t="s">
        <v>324</v>
      </c>
      <c r="D166" s="181" t="s">
        <v>88</v>
      </c>
      <c r="E166" s="196">
        <v>140</v>
      </c>
      <c r="F166" s="256"/>
      <c r="G166" s="196">
        <f t="shared" si="33"/>
        <v>0</v>
      </c>
      <c r="H166" s="163" t="s">
        <v>128</v>
      </c>
      <c r="I166" s="198" t="s">
        <v>132</v>
      </c>
      <c r="J166" s="198" t="s">
        <v>133</v>
      </c>
      <c r="K166" s="195"/>
    </row>
    <row r="167" spans="1:11" s="153" customFormat="1" x14ac:dyDescent="0.2">
      <c r="A167" s="165">
        <v>96</v>
      </c>
      <c r="B167" s="254">
        <v>17</v>
      </c>
      <c r="C167" s="249" t="s">
        <v>332</v>
      </c>
      <c r="D167" s="181" t="s">
        <v>298</v>
      </c>
      <c r="E167" s="196">
        <v>1</v>
      </c>
      <c r="F167" s="256"/>
      <c r="G167" s="196">
        <f t="shared" ref="G167" si="38">ROUND(E167*F167,2)</f>
        <v>0</v>
      </c>
      <c r="H167" s="163" t="s">
        <v>128</v>
      </c>
      <c r="I167" s="198" t="s">
        <v>132</v>
      </c>
      <c r="J167" s="198" t="s">
        <v>133</v>
      </c>
      <c r="K167" s="195"/>
    </row>
    <row r="168" spans="1:11" s="153" customFormat="1" x14ac:dyDescent="0.2">
      <c r="A168" s="165">
        <v>97</v>
      </c>
      <c r="B168" s="254">
        <v>18</v>
      </c>
      <c r="C168" s="249" t="s">
        <v>333</v>
      </c>
      <c r="D168" s="181" t="s">
        <v>298</v>
      </c>
      <c r="E168" s="196">
        <v>1</v>
      </c>
      <c r="F168" s="256"/>
      <c r="G168" s="196">
        <f t="shared" ref="G168" si="39">ROUND(E168*F168,2)</f>
        <v>0</v>
      </c>
      <c r="H168" s="163" t="s">
        <v>128</v>
      </c>
      <c r="I168" s="198" t="s">
        <v>132</v>
      </c>
      <c r="J168" s="198" t="s">
        <v>133</v>
      </c>
      <c r="K168" s="195"/>
    </row>
    <row r="169" spans="1:11" s="153" customFormat="1" x14ac:dyDescent="0.2">
      <c r="A169" s="165">
        <v>98</v>
      </c>
      <c r="B169" s="254">
        <v>19</v>
      </c>
      <c r="C169" s="249" t="s">
        <v>334</v>
      </c>
      <c r="D169" s="181" t="s">
        <v>298</v>
      </c>
      <c r="E169" s="196">
        <v>1</v>
      </c>
      <c r="F169" s="256"/>
      <c r="G169" s="196">
        <f t="shared" ref="G169" si="40">ROUND(E169*F169,2)</f>
        <v>0</v>
      </c>
      <c r="H169" s="163" t="s">
        <v>128</v>
      </c>
      <c r="I169" s="198" t="s">
        <v>132</v>
      </c>
      <c r="J169" s="198" t="s">
        <v>133</v>
      </c>
      <c r="K169" s="195"/>
    </row>
    <row r="170" spans="1:11" s="153" customFormat="1" x14ac:dyDescent="0.2">
      <c r="A170" s="165">
        <v>99</v>
      </c>
      <c r="B170" s="254">
        <v>20</v>
      </c>
      <c r="C170" s="249" t="s">
        <v>216</v>
      </c>
      <c r="D170" s="181" t="s">
        <v>83</v>
      </c>
      <c r="E170" s="196">
        <v>1</v>
      </c>
      <c r="F170" s="256"/>
      <c r="G170" s="196">
        <f t="shared" si="33"/>
        <v>0</v>
      </c>
      <c r="H170" s="163" t="s">
        <v>128</v>
      </c>
      <c r="I170" s="198" t="s">
        <v>132</v>
      </c>
      <c r="J170" s="198" t="s">
        <v>133</v>
      </c>
      <c r="K170" s="195"/>
    </row>
    <row r="171" spans="1:11" s="153" customFormat="1" x14ac:dyDescent="0.2">
      <c r="A171" s="165"/>
      <c r="B171" s="167"/>
      <c r="C171" s="249"/>
      <c r="D171" s="181"/>
      <c r="E171" s="196"/>
      <c r="F171" s="256"/>
      <c r="G171" s="196"/>
      <c r="H171" s="163"/>
      <c r="I171" s="198"/>
      <c r="J171" s="198"/>
      <c r="K171" s="195"/>
    </row>
    <row r="172" spans="1:11" s="153" customFormat="1" x14ac:dyDescent="0.2">
      <c r="A172" s="165"/>
      <c r="B172" s="254"/>
      <c r="C172" s="249" t="s">
        <v>217</v>
      </c>
      <c r="D172" s="181"/>
      <c r="E172" s="196"/>
      <c r="F172" s="256"/>
      <c r="G172" s="196"/>
      <c r="H172" s="163"/>
      <c r="I172" s="198"/>
      <c r="J172" s="198"/>
      <c r="K172" s="195"/>
    </row>
    <row r="173" spans="1:11" s="153" customFormat="1" x14ac:dyDescent="0.2">
      <c r="A173" s="165">
        <v>100</v>
      </c>
      <c r="B173" s="254">
        <v>21</v>
      </c>
      <c r="C173" s="249" t="s">
        <v>218</v>
      </c>
      <c r="D173" s="181" t="s">
        <v>139</v>
      </c>
      <c r="E173" s="196">
        <v>12</v>
      </c>
      <c r="F173" s="256"/>
      <c r="G173" s="196">
        <f t="shared" ref="G173:G176" si="41">ROUND(E173*F173,2)</f>
        <v>0</v>
      </c>
      <c r="H173" s="163" t="s">
        <v>128</v>
      </c>
      <c r="I173" s="198" t="s">
        <v>130</v>
      </c>
      <c r="J173" s="198" t="s">
        <v>133</v>
      </c>
      <c r="K173" s="195"/>
    </row>
    <row r="174" spans="1:11" s="153" customFormat="1" x14ac:dyDescent="0.2">
      <c r="A174" s="165">
        <v>101</v>
      </c>
      <c r="B174" s="254">
        <v>22</v>
      </c>
      <c r="C174" s="249" t="s">
        <v>289</v>
      </c>
      <c r="D174" s="181" t="s">
        <v>139</v>
      </c>
      <c r="E174" s="196">
        <v>4</v>
      </c>
      <c r="F174" s="256"/>
      <c r="G174" s="196">
        <f t="shared" si="41"/>
        <v>0</v>
      </c>
      <c r="H174" s="163" t="s">
        <v>128</v>
      </c>
      <c r="I174" s="198" t="s">
        <v>130</v>
      </c>
      <c r="J174" s="198" t="s">
        <v>133</v>
      </c>
      <c r="K174" s="195"/>
    </row>
    <row r="175" spans="1:11" s="153" customFormat="1" x14ac:dyDescent="0.2">
      <c r="A175" s="165">
        <v>102</v>
      </c>
      <c r="B175" s="254">
        <v>23</v>
      </c>
      <c r="C175" s="249" t="s">
        <v>219</v>
      </c>
      <c r="D175" s="181" t="s">
        <v>139</v>
      </c>
      <c r="E175" s="196">
        <v>8</v>
      </c>
      <c r="F175" s="256"/>
      <c r="G175" s="196">
        <f t="shared" si="41"/>
        <v>0</v>
      </c>
      <c r="H175" s="163" t="s">
        <v>128</v>
      </c>
      <c r="I175" s="198" t="s">
        <v>130</v>
      </c>
      <c r="J175" s="198" t="s">
        <v>133</v>
      </c>
      <c r="K175" s="195"/>
    </row>
    <row r="176" spans="1:11" s="153" customFormat="1" x14ac:dyDescent="0.2">
      <c r="A176" s="165">
        <v>103</v>
      </c>
      <c r="B176" s="254">
        <v>24</v>
      </c>
      <c r="C176" s="249" t="s">
        <v>220</v>
      </c>
      <c r="D176" s="181" t="s">
        <v>139</v>
      </c>
      <c r="E176" s="196">
        <v>16</v>
      </c>
      <c r="F176" s="256"/>
      <c r="G176" s="196">
        <f t="shared" si="41"/>
        <v>0</v>
      </c>
      <c r="H176" s="163" t="s">
        <v>128</v>
      </c>
      <c r="I176" s="198" t="s">
        <v>130</v>
      </c>
      <c r="J176" s="198" t="s">
        <v>133</v>
      </c>
      <c r="K176" s="195"/>
    </row>
    <row r="177" spans="1:11" s="153" customFormat="1" x14ac:dyDescent="0.2">
      <c r="A177" s="165"/>
      <c r="B177" s="254"/>
      <c r="C177" s="249" t="s">
        <v>221</v>
      </c>
      <c r="D177" s="181"/>
      <c r="E177" s="196"/>
      <c r="F177" s="256"/>
      <c r="G177" s="196"/>
      <c r="H177" s="163"/>
      <c r="I177" s="198"/>
      <c r="J177" s="198"/>
      <c r="K177" s="195"/>
    </row>
    <row r="178" spans="1:11" s="153" customFormat="1" x14ac:dyDescent="0.2">
      <c r="A178" s="165">
        <v>104</v>
      </c>
      <c r="B178" s="254">
        <v>25</v>
      </c>
      <c r="C178" s="249" t="s">
        <v>222</v>
      </c>
      <c r="D178" s="181" t="s">
        <v>139</v>
      </c>
      <c r="E178" s="196">
        <v>8</v>
      </c>
      <c r="F178" s="256"/>
      <c r="G178" s="196">
        <f t="shared" ref="G178:G182" si="42">ROUND(E178*F178,2)</f>
        <v>0</v>
      </c>
      <c r="H178" s="163" t="s">
        <v>128</v>
      </c>
      <c r="I178" s="198" t="s">
        <v>130</v>
      </c>
      <c r="J178" s="198" t="s">
        <v>133</v>
      </c>
      <c r="K178" s="195"/>
    </row>
    <row r="179" spans="1:11" s="153" customFormat="1" x14ac:dyDescent="0.2">
      <c r="A179" s="165">
        <v>105</v>
      </c>
      <c r="B179" s="254">
        <v>26</v>
      </c>
      <c r="C179" s="249" t="s">
        <v>223</v>
      </c>
      <c r="D179" s="181" t="s">
        <v>139</v>
      </c>
      <c r="E179" s="196">
        <v>5</v>
      </c>
      <c r="F179" s="256"/>
      <c r="G179" s="196">
        <f t="shared" si="42"/>
        <v>0</v>
      </c>
      <c r="H179" s="163" t="s">
        <v>128</v>
      </c>
      <c r="I179" s="198" t="s">
        <v>130</v>
      </c>
      <c r="J179" s="198" t="s">
        <v>133</v>
      </c>
      <c r="K179" s="195"/>
    </row>
    <row r="180" spans="1:11" s="153" customFormat="1" x14ac:dyDescent="0.2">
      <c r="A180" s="165">
        <v>106</v>
      </c>
      <c r="B180" s="254">
        <v>27</v>
      </c>
      <c r="C180" s="249" t="s">
        <v>224</v>
      </c>
      <c r="D180" s="181" t="s">
        <v>139</v>
      </c>
      <c r="E180" s="196">
        <v>4</v>
      </c>
      <c r="F180" s="256"/>
      <c r="G180" s="196">
        <f t="shared" si="42"/>
        <v>0</v>
      </c>
      <c r="H180" s="163" t="s">
        <v>128</v>
      </c>
      <c r="I180" s="198" t="s">
        <v>130</v>
      </c>
      <c r="J180" s="198" t="s">
        <v>133</v>
      </c>
      <c r="K180" s="195"/>
    </row>
    <row r="181" spans="1:11" s="153" customFormat="1" x14ac:dyDescent="0.2">
      <c r="A181" s="165">
        <v>107</v>
      </c>
      <c r="B181" s="254">
        <v>28</v>
      </c>
      <c r="C181" s="249" t="s">
        <v>225</v>
      </c>
      <c r="D181" s="181" t="s">
        <v>139</v>
      </c>
      <c r="E181" s="196">
        <v>8</v>
      </c>
      <c r="F181" s="256"/>
      <c r="G181" s="196">
        <f t="shared" si="42"/>
        <v>0</v>
      </c>
      <c r="H181" s="163" t="s">
        <v>128</v>
      </c>
      <c r="I181" s="198" t="s">
        <v>130</v>
      </c>
      <c r="J181" s="198" t="s">
        <v>133</v>
      </c>
      <c r="K181" s="195"/>
    </row>
    <row r="182" spans="1:11" s="153" customFormat="1" x14ac:dyDescent="0.2">
      <c r="A182" s="165">
        <v>108</v>
      </c>
      <c r="B182" s="254">
        <v>29</v>
      </c>
      <c r="C182" s="249" t="s">
        <v>226</v>
      </c>
      <c r="D182" s="181" t="s">
        <v>139</v>
      </c>
      <c r="E182" s="196">
        <v>4</v>
      </c>
      <c r="F182" s="256"/>
      <c r="G182" s="196">
        <f t="shared" si="42"/>
        <v>0</v>
      </c>
      <c r="H182" s="163" t="s">
        <v>128</v>
      </c>
      <c r="I182" s="198" t="s">
        <v>130</v>
      </c>
      <c r="J182" s="198" t="s">
        <v>133</v>
      </c>
      <c r="K182" s="195"/>
    </row>
    <row r="183" spans="1:11" s="153" customFormat="1" x14ac:dyDescent="0.2">
      <c r="A183" s="165"/>
      <c r="B183" s="254"/>
      <c r="C183" s="249" t="s">
        <v>227</v>
      </c>
      <c r="D183" s="181"/>
      <c r="E183" s="196"/>
      <c r="F183" s="256"/>
      <c r="G183" s="196"/>
      <c r="H183" s="163"/>
      <c r="I183" s="198"/>
      <c r="J183" s="198"/>
      <c r="K183" s="195"/>
    </row>
    <row r="184" spans="1:11" s="153" customFormat="1" x14ac:dyDescent="0.2">
      <c r="A184" s="165">
        <v>109</v>
      </c>
      <c r="B184" s="254">
        <v>30</v>
      </c>
      <c r="C184" s="249" t="s">
        <v>228</v>
      </c>
      <c r="D184" s="181" t="s">
        <v>139</v>
      </c>
      <c r="E184" s="196">
        <v>16</v>
      </c>
      <c r="F184" s="256"/>
      <c r="G184" s="196">
        <f t="shared" ref="G184" si="43">ROUND(E184*F184,2)</f>
        <v>0</v>
      </c>
      <c r="H184" s="163" t="s">
        <v>128</v>
      </c>
      <c r="I184" s="198" t="s">
        <v>132</v>
      </c>
      <c r="J184" s="198" t="s">
        <v>133</v>
      </c>
      <c r="K184" s="195"/>
    </row>
    <row r="185" spans="1:11" s="153" customFormat="1" x14ac:dyDescent="0.2">
      <c r="A185" s="165"/>
      <c r="B185" s="254"/>
      <c r="C185" s="249" t="s">
        <v>229</v>
      </c>
      <c r="D185" s="181"/>
      <c r="E185" s="196"/>
      <c r="F185" s="256"/>
      <c r="G185" s="196"/>
      <c r="H185" s="163"/>
      <c r="I185" s="198"/>
      <c r="J185" s="198"/>
      <c r="K185" s="195"/>
    </row>
    <row r="186" spans="1:11" s="153" customFormat="1" x14ac:dyDescent="0.2">
      <c r="A186" s="165">
        <v>110</v>
      </c>
      <c r="B186" s="254">
        <v>31</v>
      </c>
      <c r="C186" s="249" t="s">
        <v>230</v>
      </c>
      <c r="D186" s="181" t="s">
        <v>139</v>
      </c>
      <c r="E186" s="196">
        <v>2</v>
      </c>
      <c r="F186" s="256"/>
      <c r="G186" s="196">
        <f t="shared" ref="G186" si="44">ROUND(E186*F186,2)</f>
        <v>0</v>
      </c>
      <c r="H186" s="163" t="s">
        <v>128</v>
      </c>
      <c r="I186" s="198" t="s">
        <v>130</v>
      </c>
      <c r="J186" s="198" t="s">
        <v>133</v>
      </c>
      <c r="K186" s="195"/>
    </row>
    <row r="187" spans="1:11" s="153" customFormat="1" x14ac:dyDescent="0.2">
      <c r="A187" s="165"/>
      <c r="B187" s="254"/>
      <c r="C187" s="249"/>
      <c r="D187" s="181"/>
      <c r="E187" s="196"/>
      <c r="F187" s="256"/>
      <c r="G187" s="196"/>
      <c r="H187" s="163"/>
      <c r="I187" s="198"/>
      <c r="J187" s="198"/>
      <c r="K187" s="195"/>
    </row>
    <row r="188" spans="1:11" s="153" customFormat="1" x14ac:dyDescent="0.2">
      <c r="A188" s="165"/>
      <c r="B188" s="254"/>
      <c r="C188" s="249" t="s">
        <v>343</v>
      </c>
      <c r="D188" s="181"/>
      <c r="E188" s="196"/>
      <c r="F188" s="256"/>
      <c r="G188" s="196"/>
      <c r="H188" s="163"/>
      <c r="I188" s="198"/>
      <c r="J188" s="198"/>
      <c r="K188" s="195"/>
    </row>
    <row r="189" spans="1:11" s="153" customFormat="1" x14ac:dyDescent="0.2">
      <c r="A189" s="165">
        <v>111</v>
      </c>
      <c r="B189" s="254">
        <v>32</v>
      </c>
      <c r="C189" s="249" t="s">
        <v>233</v>
      </c>
      <c r="D189" s="181" t="s">
        <v>83</v>
      </c>
      <c r="E189" s="196">
        <v>1</v>
      </c>
      <c r="F189" s="256"/>
      <c r="G189" s="196">
        <f t="shared" ref="G189:G190" si="45">ROUND(E189*F189,2)</f>
        <v>0</v>
      </c>
      <c r="H189" s="163" t="s">
        <v>128</v>
      </c>
      <c r="I189" s="198" t="s">
        <v>130</v>
      </c>
      <c r="J189" s="198" t="s">
        <v>133</v>
      </c>
      <c r="K189" s="195"/>
    </row>
    <row r="190" spans="1:11" s="153" customFormat="1" x14ac:dyDescent="0.2">
      <c r="A190" s="165">
        <v>112</v>
      </c>
      <c r="B190" s="254">
        <v>33</v>
      </c>
      <c r="C190" s="249" t="s">
        <v>211</v>
      </c>
      <c r="D190" s="181" t="s">
        <v>83</v>
      </c>
      <c r="E190" s="196">
        <v>1</v>
      </c>
      <c r="F190" s="256"/>
      <c r="G190" s="196">
        <f t="shared" si="45"/>
        <v>0</v>
      </c>
      <c r="H190" s="163" t="s">
        <v>128</v>
      </c>
      <c r="I190" s="198" t="s">
        <v>130</v>
      </c>
      <c r="J190" s="198" t="s">
        <v>133</v>
      </c>
      <c r="K190" s="195"/>
    </row>
    <row r="191" spans="1:11" s="153" customFormat="1" x14ac:dyDescent="0.2">
      <c r="A191" s="165"/>
      <c r="B191" s="254"/>
      <c r="C191" s="249"/>
      <c r="D191" s="181"/>
      <c r="E191" s="196"/>
      <c r="F191" s="256"/>
      <c r="G191" s="196"/>
      <c r="H191" s="163"/>
      <c r="I191" s="198"/>
      <c r="J191" s="198"/>
      <c r="K191" s="195"/>
    </row>
    <row r="192" spans="1:11" s="153" customFormat="1" x14ac:dyDescent="0.2">
      <c r="A192" s="165"/>
      <c r="B192" s="254"/>
      <c r="C192" s="249"/>
      <c r="D192" s="181"/>
      <c r="E192" s="196"/>
      <c r="F192" s="196"/>
      <c r="G192" s="196"/>
      <c r="H192" s="163"/>
      <c r="I192" s="198"/>
      <c r="J192" s="198"/>
      <c r="K192" s="195"/>
    </row>
    <row r="193" spans="1:19" s="153" customFormat="1" x14ac:dyDescent="0.2">
      <c r="A193" s="165"/>
      <c r="B193" s="167"/>
      <c r="C193" s="249" t="s">
        <v>231</v>
      </c>
      <c r="D193" s="181"/>
      <c r="E193" s="196"/>
      <c r="F193" s="196"/>
      <c r="G193" s="196"/>
      <c r="H193" s="163"/>
      <c r="I193" s="198"/>
      <c r="J193" s="198"/>
      <c r="K193" s="195"/>
    </row>
    <row r="194" spans="1:19" s="153" customFormat="1" x14ac:dyDescent="0.2">
      <c r="A194" s="165"/>
      <c r="B194" s="167"/>
      <c r="C194" s="249" t="s">
        <v>232</v>
      </c>
      <c r="D194" s="181"/>
      <c r="E194" s="196"/>
      <c r="F194" s="196"/>
      <c r="G194" s="196"/>
      <c r="H194" s="163"/>
      <c r="I194" s="198"/>
      <c r="J194" s="198"/>
      <c r="K194" s="195"/>
    </row>
    <row r="195" spans="1:19" s="153" customFormat="1" x14ac:dyDescent="0.2">
      <c r="A195" s="199"/>
      <c r="B195" s="200"/>
      <c r="C195" s="201"/>
      <c r="D195" s="202"/>
      <c r="E195" s="203"/>
      <c r="F195" s="203"/>
      <c r="G195" s="203"/>
      <c r="H195" s="204"/>
      <c r="I195" s="205"/>
      <c r="J195" s="205"/>
      <c r="K195" s="195"/>
    </row>
    <row r="196" spans="1:19" x14ac:dyDescent="0.2">
      <c r="B196" s="155" t="s">
        <v>126</v>
      </c>
      <c r="C196" s="174" t="s">
        <v>126</v>
      </c>
      <c r="D196" s="156"/>
      <c r="E196" s="178"/>
      <c r="F196" s="6"/>
      <c r="G196" s="6"/>
      <c r="H196" s="156"/>
      <c r="I196" s="156"/>
      <c r="J196" s="156"/>
      <c r="Q196">
        <v>15</v>
      </c>
      <c r="R196">
        <v>21</v>
      </c>
    </row>
    <row r="197" spans="1:19" x14ac:dyDescent="0.2">
      <c r="A197" s="169"/>
      <c r="B197" s="170" t="s">
        <v>28</v>
      </c>
      <c r="C197" s="175" t="s">
        <v>126</v>
      </c>
      <c r="D197" s="184"/>
      <c r="E197" s="179"/>
      <c r="F197" s="149"/>
      <c r="G197" s="150">
        <f>G8+G11+G14+G17+G20+G23+G26+G44+G147</f>
        <v>0</v>
      </c>
      <c r="H197" s="156"/>
      <c r="I197" s="156"/>
      <c r="J197" s="156"/>
      <c r="Q197">
        <f>SUMIF(Q196,G7:G195)</f>
        <v>0</v>
      </c>
      <c r="R197">
        <f>SUMIF(R196,G7:G195)</f>
        <v>0</v>
      </c>
      <c r="S197" t="s">
        <v>127</v>
      </c>
    </row>
  </sheetData>
  <protectedRanges>
    <protectedRange sqref="F9:F195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VN+ON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Radil</cp:lastModifiedBy>
  <cp:lastPrinted>2023-03-28T13:58:01Z</cp:lastPrinted>
  <dcterms:created xsi:type="dcterms:W3CDTF">2009-04-08T07:15:50Z</dcterms:created>
  <dcterms:modified xsi:type="dcterms:W3CDTF">2023-05-05T14:16:38Z</dcterms:modified>
</cp:coreProperties>
</file>